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LB20Z0295\wd02\50里海再生班\R7\04ブルーカーボン\06 のりブルーカーボンクレジット申請\10.1 JBE宿題対応\"/>
    </mc:Choice>
  </mc:AlternateContent>
  <xr:revisionPtr revIDLastSave="0" documentId="13_ncr:1_{5928767B-74D2-4F4E-9E09-C3EBF6B89B5A}" xr6:coauthVersionLast="47" xr6:coauthVersionMax="47" xr10:uidLastSave="{00000000-0000-0000-0000-000000000000}"/>
  <bookViews>
    <workbookView xWindow="-108" yWindow="-108" windowWidth="23256" windowHeight="13896" xr2:uid="{BB06078B-B4AC-4F47-B923-F6012A6863A0}"/>
  </bookViews>
  <sheets>
    <sheet name="生長量" sheetId="4" r:id="rId1"/>
  </sheets>
  <definedNames>
    <definedName name="_xlnm.Print_Area" localSheetId="0">生長量!$B$1:$P$122</definedName>
    <definedName name="_xlnm.Print_Titles" localSheetId="0">生長量!$5:$6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9" i="4" l="1"/>
  <c r="E118" i="4"/>
  <c r="E116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58" i="4"/>
  <c r="G59" i="4"/>
  <c r="G60" i="4"/>
  <c r="G61" i="4"/>
  <c r="G62" i="4"/>
  <c r="G63" i="4"/>
  <c r="G65" i="4"/>
  <c r="G66" i="4"/>
  <c r="G67" i="4"/>
  <c r="G68" i="4"/>
  <c r="G69" i="4"/>
  <c r="G57" i="4"/>
  <c r="G52" i="4"/>
  <c r="G53" i="4"/>
  <c r="G54" i="4"/>
  <c r="G55" i="4"/>
  <c r="G56" i="4"/>
  <c r="G42" i="4"/>
  <c r="G43" i="4"/>
  <c r="G44" i="4"/>
  <c r="G45" i="4"/>
  <c r="G46" i="4"/>
  <c r="G47" i="4"/>
  <c r="G48" i="4"/>
  <c r="G49" i="4"/>
  <c r="G50" i="4"/>
  <c r="G51" i="4"/>
  <c r="G29" i="4"/>
  <c r="G30" i="4"/>
  <c r="G31" i="4"/>
  <c r="G32" i="4"/>
  <c r="G33" i="4"/>
  <c r="G34" i="4"/>
  <c r="G38" i="4"/>
  <c r="G39" i="4"/>
  <c r="G40" i="4"/>
  <c r="G41" i="4"/>
  <c r="G20" i="4"/>
  <c r="G21" i="4"/>
  <c r="G22" i="4"/>
  <c r="G23" i="4"/>
  <c r="G24" i="4"/>
  <c r="G25" i="4"/>
  <c r="G26" i="4"/>
  <c r="G27" i="4"/>
  <c r="G28" i="4"/>
  <c r="G19" i="4"/>
  <c r="G18" i="4"/>
  <c r="I47" i="4"/>
  <c r="I32" i="4"/>
  <c r="I25" i="4"/>
  <c r="I83" i="4"/>
  <c r="J67" i="4"/>
  <c r="E120" i="4" l="1"/>
  <c r="E121" i="4"/>
  <c r="K81" i="4"/>
  <c r="I81" i="4"/>
  <c r="J81" i="4"/>
  <c r="H81" i="4"/>
  <c r="K80" i="4"/>
  <c r="I80" i="4"/>
  <c r="J80" i="4"/>
  <c r="H80" i="4"/>
  <c r="K79" i="4"/>
  <c r="I79" i="4"/>
  <c r="J79" i="4"/>
  <c r="H79" i="4"/>
  <c r="K78" i="4"/>
  <c r="I78" i="4"/>
  <c r="J78" i="4"/>
  <c r="H78" i="4"/>
  <c r="K77" i="4"/>
  <c r="I77" i="4"/>
  <c r="J77" i="4"/>
  <c r="H77" i="4"/>
  <c r="K76" i="4"/>
  <c r="J76" i="4"/>
  <c r="I76" i="4"/>
  <c r="H76" i="4"/>
  <c r="K75" i="4"/>
  <c r="I75" i="4"/>
  <c r="J75" i="4"/>
  <c r="H75" i="4"/>
  <c r="K74" i="4"/>
  <c r="J74" i="4"/>
  <c r="I74" i="4"/>
  <c r="H74" i="4"/>
  <c r="K73" i="4"/>
  <c r="I73" i="4"/>
  <c r="J73" i="4"/>
  <c r="H73" i="4"/>
  <c r="K72" i="4"/>
  <c r="J72" i="4"/>
  <c r="I72" i="4"/>
  <c r="H72" i="4"/>
  <c r="K71" i="4" l="1"/>
  <c r="J71" i="4"/>
  <c r="I71" i="4"/>
  <c r="H71" i="4"/>
  <c r="K69" i="4"/>
  <c r="J69" i="4"/>
  <c r="I69" i="4"/>
  <c r="H69" i="4"/>
  <c r="K68" i="4"/>
  <c r="J68" i="4"/>
  <c r="I68" i="4"/>
  <c r="H68" i="4"/>
  <c r="K67" i="4"/>
  <c r="I67" i="4"/>
  <c r="H67" i="4"/>
  <c r="K66" i="4"/>
  <c r="J66" i="4"/>
  <c r="I66" i="4"/>
  <c r="H66" i="4"/>
  <c r="K65" i="4"/>
  <c r="J65" i="4"/>
  <c r="I65" i="4"/>
  <c r="H65" i="4"/>
  <c r="K63" i="4"/>
  <c r="J63" i="4"/>
  <c r="I63" i="4"/>
  <c r="H63" i="4"/>
  <c r="K62" i="4"/>
  <c r="J62" i="4"/>
  <c r="I62" i="4"/>
  <c r="H62" i="4"/>
  <c r="K61" i="4"/>
  <c r="J61" i="4"/>
  <c r="I61" i="4"/>
  <c r="H61" i="4"/>
  <c r="K60" i="4"/>
  <c r="J60" i="4"/>
  <c r="I60" i="4"/>
  <c r="H60" i="4"/>
  <c r="K59" i="4"/>
  <c r="J59" i="4"/>
  <c r="I59" i="4"/>
  <c r="H59" i="4"/>
  <c r="K58" i="4"/>
  <c r="J58" i="4"/>
  <c r="I58" i="4"/>
  <c r="H58" i="4"/>
  <c r="K57" i="4"/>
  <c r="J57" i="4"/>
  <c r="I57" i="4"/>
  <c r="H57" i="4"/>
  <c r="K56" i="4"/>
  <c r="J56" i="4"/>
  <c r="I56" i="4"/>
  <c r="H56" i="4"/>
  <c r="K55" i="4"/>
  <c r="J55" i="4"/>
  <c r="I55" i="4"/>
  <c r="H55" i="4"/>
  <c r="K54" i="4"/>
  <c r="J54" i="4"/>
  <c r="I54" i="4"/>
  <c r="H54" i="4"/>
  <c r="K53" i="4"/>
  <c r="J53" i="4"/>
  <c r="I53" i="4"/>
  <c r="H53" i="4"/>
  <c r="K52" i="4"/>
  <c r="J52" i="4"/>
  <c r="I52" i="4"/>
  <c r="H52" i="4"/>
  <c r="K51" i="4"/>
  <c r="J51" i="4"/>
  <c r="I51" i="4"/>
  <c r="H51" i="4"/>
  <c r="K50" i="4"/>
  <c r="J50" i="4"/>
  <c r="I50" i="4"/>
  <c r="H50" i="4"/>
  <c r="K49" i="4"/>
  <c r="J49" i="4"/>
  <c r="I49" i="4"/>
  <c r="H49" i="4"/>
  <c r="K112" i="4"/>
  <c r="J112" i="4"/>
  <c r="I112" i="4"/>
  <c r="H112" i="4"/>
  <c r="K48" i="4"/>
  <c r="J48" i="4"/>
  <c r="I48" i="4"/>
  <c r="H48" i="4"/>
  <c r="K111" i="4"/>
  <c r="J111" i="4"/>
  <c r="I111" i="4"/>
  <c r="H111" i="4"/>
  <c r="K47" i="4"/>
  <c r="J47" i="4"/>
  <c r="H47" i="4"/>
  <c r="K110" i="4"/>
  <c r="J110" i="4"/>
  <c r="I110" i="4"/>
  <c r="H110" i="4"/>
  <c r="K46" i="4"/>
  <c r="J46" i="4"/>
  <c r="I46" i="4"/>
  <c r="H46" i="4"/>
  <c r="K109" i="4"/>
  <c r="J109" i="4"/>
  <c r="I109" i="4"/>
  <c r="H109" i="4"/>
  <c r="K45" i="4"/>
  <c r="J45" i="4"/>
  <c r="I45" i="4"/>
  <c r="H45" i="4"/>
  <c r="K108" i="4"/>
  <c r="J108" i="4"/>
  <c r="I108" i="4"/>
  <c r="H108" i="4"/>
  <c r="K44" i="4"/>
  <c r="J44" i="4"/>
  <c r="I44" i="4"/>
  <c r="H44" i="4"/>
  <c r="K107" i="4"/>
  <c r="J107" i="4"/>
  <c r="I107" i="4"/>
  <c r="H107" i="4"/>
  <c r="K43" i="4"/>
  <c r="J43" i="4"/>
  <c r="I43" i="4"/>
  <c r="H43" i="4"/>
  <c r="K106" i="4"/>
  <c r="J106" i="4"/>
  <c r="I106" i="4"/>
  <c r="H106" i="4"/>
  <c r="K42" i="4"/>
  <c r="J42" i="4"/>
  <c r="I42" i="4"/>
  <c r="H42" i="4"/>
  <c r="K105" i="4"/>
  <c r="J105" i="4"/>
  <c r="I105" i="4"/>
  <c r="H105" i="4"/>
  <c r="K41" i="4"/>
  <c r="J41" i="4"/>
  <c r="I41" i="4"/>
  <c r="H41" i="4"/>
  <c r="K104" i="4"/>
  <c r="J104" i="4"/>
  <c r="I104" i="4"/>
  <c r="H104" i="4"/>
  <c r="K40" i="4"/>
  <c r="J40" i="4"/>
  <c r="I40" i="4"/>
  <c r="H40" i="4"/>
  <c r="K103" i="4"/>
  <c r="J103" i="4"/>
  <c r="I103" i="4"/>
  <c r="H103" i="4"/>
  <c r="K39" i="4"/>
  <c r="J39" i="4"/>
  <c r="I39" i="4"/>
  <c r="H39" i="4"/>
  <c r="K102" i="4"/>
  <c r="J102" i="4"/>
  <c r="I102" i="4"/>
  <c r="H102" i="4"/>
  <c r="K38" i="4"/>
  <c r="J38" i="4"/>
  <c r="I38" i="4"/>
  <c r="H38" i="4"/>
  <c r="K101" i="4"/>
  <c r="J101" i="4"/>
  <c r="I101" i="4"/>
  <c r="H101" i="4"/>
  <c r="K100" i="4"/>
  <c r="J100" i="4"/>
  <c r="I100" i="4"/>
  <c r="H100" i="4"/>
  <c r="K99" i="4"/>
  <c r="J99" i="4"/>
  <c r="I99" i="4"/>
  <c r="H99" i="4"/>
  <c r="K98" i="4"/>
  <c r="J98" i="4"/>
  <c r="I98" i="4"/>
  <c r="H98" i="4"/>
  <c r="K34" i="4"/>
  <c r="J34" i="4"/>
  <c r="I34" i="4"/>
  <c r="H34" i="4"/>
  <c r="K97" i="4"/>
  <c r="J97" i="4"/>
  <c r="I97" i="4"/>
  <c r="H97" i="4"/>
  <c r="K33" i="4"/>
  <c r="J33" i="4"/>
  <c r="I33" i="4"/>
  <c r="H33" i="4"/>
  <c r="K96" i="4"/>
  <c r="J96" i="4"/>
  <c r="I96" i="4"/>
  <c r="H96" i="4"/>
  <c r="K32" i="4"/>
  <c r="J32" i="4"/>
  <c r="H32" i="4"/>
  <c r="K95" i="4"/>
  <c r="J95" i="4"/>
  <c r="I95" i="4"/>
  <c r="H95" i="4"/>
  <c r="K31" i="4"/>
  <c r="J31" i="4"/>
  <c r="I31" i="4"/>
  <c r="H31" i="4"/>
  <c r="K94" i="4"/>
  <c r="J94" i="4"/>
  <c r="I94" i="4"/>
  <c r="H94" i="4"/>
  <c r="K30" i="4"/>
  <c r="J30" i="4"/>
  <c r="I30" i="4"/>
  <c r="H30" i="4"/>
  <c r="K93" i="4"/>
  <c r="J93" i="4"/>
  <c r="I93" i="4"/>
  <c r="H93" i="4"/>
  <c r="K29" i="4"/>
  <c r="J29" i="4"/>
  <c r="I29" i="4"/>
  <c r="H29" i="4"/>
  <c r="K92" i="4"/>
  <c r="J92" i="4"/>
  <c r="I92" i="4"/>
  <c r="H92" i="4"/>
  <c r="K28" i="4"/>
  <c r="J28" i="4"/>
  <c r="I28" i="4"/>
  <c r="H28" i="4"/>
  <c r="K91" i="4"/>
  <c r="J91" i="4"/>
  <c r="I91" i="4"/>
  <c r="H91" i="4"/>
  <c r="K27" i="4"/>
  <c r="J27" i="4"/>
  <c r="I27" i="4"/>
  <c r="H27" i="4"/>
  <c r="K90" i="4"/>
  <c r="J90" i="4"/>
  <c r="I90" i="4"/>
  <c r="H90" i="4"/>
  <c r="K26" i="4"/>
  <c r="J26" i="4"/>
  <c r="I26" i="4"/>
  <c r="H26" i="4"/>
  <c r="K89" i="4"/>
  <c r="J89" i="4"/>
  <c r="I89" i="4"/>
  <c r="H89" i="4"/>
  <c r="K25" i="4"/>
  <c r="J25" i="4"/>
  <c r="H25" i="4"/>
  <c r="K88" i="4"/>
  <c r="J88" i="4"/>
  <c r="I88" i="4"/>
  <c r="H88" i="4"/>
  <c r="K87" i="4"/>
  <c r="J87" i="4"/>
  <c r="I87" i="4"/>
  <c r="H87" i="4"/>
  <c r="K86" i="4"/>
  <c r="J86" i="4"/>
  <c r="I86" i="4"/>
  <c r="H86" i="4"/>
  <c r="K85" i="4"/>
  <c r="J85" i="4"/>
  <c r="I85" i="4"/>
  <c r="H85" i="4"/>
  <c r="K84" i="4"/>
  <c r="J84" i="4"/>
  <c r="I84" i="4"/>
  <c r="H84" i="4"/>
  <c r="K83" i="4"/>
  <c r="J83" i="4"/>
  <c r="H83" i="4"/>
  <c r="K82" i="4"/>
  <c r="J82" i="4"/>
  <c r="I82" i="4"/>
  <c r="H82" i="4"/>
  <c r="D126" i="4" l="1"/>
  <c r="D124" i="4"/>
  <c r="D131" i="4"/>
  <c r="D130" i="4"/>
  <c r="D127" i="4"/>
  <c r="D125" i="4"/>
  <c r="D128" i="4"/>
  <c r="D129" i="4"/>
  <c r="E115" i="4" l="1"/>
  <c r="E117" i="4" l="1"/>
</calcChain>
</file>

<file path=xl/sharedStrings.xml><?xml version="1.0" encoding="utf-8"?>
<sst xmlns="http://schemas.openxmlformats.org/spreadsheetml/2006/main" count="172" uniqueCount="93">
  <si>
    <t>生産日</t>
    <rPh sb="0" eb="3">
      <t>セイサンビ</t>
    </rPh>
    <phoneticPr fontId="4"/>
  </si>
  <si>
    <t>摘採回数</t>
    <rPh sb="0" eb="4">
      <t>テキサイカイスウ</t>
    </rPh>
    <phoneticPr fontId="4"/>
  </si>
  <si>
    <t>本張り開始日 11/29～</t>
    <rPh sb="0" eb="2">
      <t>ホンバ</t>
    </rPh>
    <rPh sb="3" eb="6">
      <t>カイシビ</t>
    </rPh>
    <phoneticPr fontId="4"/>
  </si>
  <si>
    <t>張込網枚数</t>
    <rPh sb="0" eb="2">
      <t>ハリコミ</t>
    </rPh>
    <rPh sb="2" eb="3">
      <t>アミ</t>
    </rPh>
    <rPh sb="3" eb="5">
      <t>マイスウ</t>
    </rPh>
    <phoneticPr fontId="4"/>
  </si>
  <si>
    <t>2回目以降生産見込み枚数</t>
    <rPh sb="1" eb="3">
      <t>カイメ</t>
    </rPh>
    <rPh sb="3" eb="5">
      <t>イコウ</t>
    </rPh>
    <rPh sb="5" eb="7">
      <t>セイサン</t>
    </rPh>
    <rPh sb="7" eb="9">
      <t>ミコ</t>
    </rPh>
    <rPh sb="10" eb="12">
      <t>マイスウ</t>
    </rPh>
    <phoneticPr fontId="4"/>
  </si>
  <si>
    <t>天気概況
昼(06:00-18:00)</t>
    <rPh sb="0" eb="2">
      <t>テンキ</t>
    </rPh>
    <rPh sb="2" eb="4">
      <t>ガイキョウ</t>
    </rPh>
    <phoneticPr fontId="1"/>
  </si>
  <si>
    <t>曇時々晴</t>
  </si>
  <si>
    <t>晴時々曇</t>
  </si>
  <si>
    <t>晴後一時曇</t>
  </si>
  <si>
    <t>晴時々雨一時曇</t>
  </si>
  <si>
    <t>曇一時雨後晴</t>
  </si>
  <si>
    <t>晴</t>
  </si>
  <si>
    <t>晴後曇一時雨</t>
  </si>
  <si>
    <t>雨時々曇</t>
  </si>
  <si>
    <t>雨後曇時々晴</t>
  </si>
  <si>
    <t>曇一時雨</t>
  </si>
  <si>
    <t>曇一時晴後一時雨</t>
  </si>
  <si>
    <t>晴後時々雨一時曇</t>
  </si>
  <si>
    <t>晴一時雨</t>
  </si>
  <si>
    <t>晴後曇時々雨</t>
  </si>
  <si>
    <t>晴後時々曇</t>
  </si>
  <si>
    <t>晴一時曇</t>
  </si>
  <si>
    <t>晴時々曇一時雨</t>
  </si>
  <si>
    <t>曇後晴一時雨</t>
  </si>
  <si>
    <t>晴後一時雨</t>
  </si>
  <si>
    <t>雨後一時曇</t>
  </si>
  <si>
    <t>晴後時々曇、みぞれを伴う</t>
  </si>
  <si>
    <t>雨後晴一時雪、みぞれを伴う</t>
  </si>
  <si>
    <t>晴後曇一時雪、みぞれを伴う</t>
  </si>
  <si>
    <t>晴後一時雨一時曇</t>
  </si>
  <si>
    <t>曇時々晴一時雨、みぞれを伴う</t>
  </si>
  <si>
    <t>晴後曇</t>
  </si>
  <si>
    <t>雨時々曇後晴</t>
  </si>
  <si>
    <t>晴一時雨後曇</t>
  </si>
  <si>
    <t>晴後一時曇一時雨</t>
  </si>
  <si>
    <t>晴一時曇後時々雨</t>
  </si>
  <si>
    <t>曇後一時雨</t>
  </si>
  <si>
    <t>晴後曇一時雨、みぞれを伴う</t>
  </si>
  <si>
    <t>曇時々晴一時雨</t>
  </si>
  <si>
    <t>曇</t>
  </si>
  <si>
    <t>晴後一時雪</t>
  </si>
  <si>
    <t>晴後時々曇一時雪</t>
  </si>
  <si>
    <t>晴後曇一時雪</t>
  </si>
  <si>
    <t>晴後曇時々雪一時みぞれ</t>
  </si>
  <si>
    <t>晴後雪時々曇、みぞれを伴う</t>
  </si>
  <si>
    <t>晴後曇一時みぞれ</t>
  </si>
  <si>
    <t>晴後時々雨、みぞれを伴う</t>
  </si>
  <si>
    <t>晴時々雪一時みぞれ後曇</t>
  </si>
  <si>
    <t>曇時々雨、みぞれを伴う</t>
  </si>
  <si>
    <t>晴時々雨後曇、みぞれを伴う</t>
  </si>
  <si>
    <t>曇一時雨後時々晴</t>
  </si>
  <si>
    <t>晴一時曇後雨</t>
  </si>
  <si>
    <t>晴一時曇後みぞれ時々雨</t>
  </si>
  <si>
    <t>晴後一時雨一時曇、みぞれを伴う</t>
  </si>
  <si>
    <t>雨後時々曇</t>
  </si>
  <si>
    <t>曇後雨時々晴</t>
  </si>
  <si>
    <t>晴後曇時々雨、みぞれを伴う</t>
  </si>
  <si>
    <t>曇時々雨一時晴</t>
  </si>
  <si>
    <t>曇一時晴</t>
  </si>
  <si>
    <t>曇後晴一時雨、雷を伴う</t>
  </si>
  <si>
    <t>最大風速(m/s)</t>
    <rPh sb="0" eb="2">
      <t>サイダイ</t>
    </rPh>
    <rPh sb="2" eb="4">
      <t>フウソク</t>
    </rPh>
    <phoneticPr fontId="1"/>
  </si>
  <si>
    <t>最大の最大風速(m/s)</t>
    <rPh sb="0" eb="2">
      <t>サイダイ</t>
    </rPh>
    <rPh sb="3" eb="5">
      <t>サイダイ</t>
    </rPh>
    <rPh sb="5" eb="7">
      <t>フウソク</t>
    </rPh>
    <phoneticPr fontId="1"/>
  </si>
  <si>
    <t>降水量(mm)</t>
    <rPh sb="0" eb="3">
      <t>コウスイリョウ</t>
    </rPh>
    <phoneticPr fontId="1"/>
  </si>
  <si>
    <t>平均降水量(mm)</t>
    <rPh sb="0" eb="2">
      <t>ヘイキン</t>
    </rPh>
    <rPh sb="2" eb="5">
      <t>コウスイリョウ</t>
    </rPh>
    <phoneticPr fontId="1"/>
  </si>
  <si>
    <t>--</t>
  </si>
  <si>
    <r>
      <t>収穫割合R</t>
    </r>
    <r>
      <rPr>
        <vertAlign val="subscript"/>
        <sz val="10"/>
        <color theme="1"/>
        <rFont val="游ゴシック"/>
        <family val="3"/>
        <charset val="128"/>
        <scheme val="minor"/>
      </rPr>
      <t>P</t>
    </r>
    <phoneticPr fontId="4"/>
  </si>
  <si>
    <r>
      <t>離脱割合R</t>
    </r>
    <r>
      <rPr>
        <vertAlign val="subscript"/>
        <sz val="10"/>
        <color theme="1"/>
        <rFont val="游ゴシック"/>
        <family val="3"/>
        <charset val="128"/>
        <scheme val="minor"/>
      </rPr>
      <t>S</t>
    </r>
    <phoneticPr fontId="4"/>
  </si>
  <si>
    <t>生長量の最大値（枚/日・網）</t>
    <rPh sb="0" eb="3">
      <t>セイチョウリョウ</t>
    </rPh>
    <rPh sb="4" eb="7">
      <t>サイダイチ</t>
    </rPh>
    <phoneticPr fontId="4"/>
  </si>
  <si>
    <t>すまうら水産生産枚数及び生長量（R6）</t>
    <rPh sb="4" eb="6">
      <t>スイサン</t>
    </rPh>
    <rPh sb="6" eb="10">
      <t>セイサンマイスウ</t>
    </rPh>
    <rPh sb="10" eb="11">
      <t>オヨ</t>
    </rPh>
    <rPh sb="12" eb="15">
      <t>セイチョウリョウ</t>
    </rPh>
    <phoneticPr fontId="4"/>
  </si>
  <si>
    <t>：各摘採回数における最大の生長量</t>
    <rPh sb="1" eb="2">
      <t>カク</t>
    </rPh>
    <rPh sb="2" eb="4">
      <t>テキサイ</t>
    </rPh>
    <rPh sb="4" eb="6">
      <t>カイスウ</t>
    </rPh>
    <rPh sb="10" eb="12">
      <t>サイダイ</t>
    </rPh>
    <rPh sb="13" eb="16">
      <t>セイチョウリョウ</t>
    </rPh>
    <phoneticPr fontId="1"/>
  </si>
  <si>
    <t>生長量の整理</t>
    <rPh sb="0" eb="2">
      <t>セイチョウ</t>
    </rPh>
    <rPh sb="2" eb="3">
      <t>リョウ</t>
    </rPh>
    <rPh sb="4" eb="6">
      <t>セイリ</t>
    </rPh>
    <phoneticPr fontId="1"/>
  </si>
  <si>
    <t>2回目以降実生産枚数</t>
    <rPh sb="1" eb="3">
      <t>カイメ</t>
    </rPh>
    <rPh sb="3" eb="5">
      <t>イコウ</t>
    </rPh>
    <rPh sb="5" eb="6">
      <t>ジツ</t>
    </rPh>
    <rPh sb="6" eb="8">
      <t>セイサン</t>
    </rPh>
    <rPh sb="8" eb="10">
      <t>マイスウ</t>
    </rPh>
    <phoneticPr fontId="4"/>
  </si>
  <si>
    <t>2回目以降日数</t>
    <rPh sb="1" eb="3">
      <t>カイメ</t>
    </rPh>
    <rPh sb="3" eb="5">
      <t>イコウ</t>
    </rPh>
    <rPh sb="5" eb="7">
      <t>ニッスウ</t>
    </rPh>
    <phoneticPr fontId="4"/>
  </si>
  <si>
    <t>2回目以降生長量の最大値の平均(枚/日)</t>
    <rPh sb="1" eb="3">
      <t>カイメ</t>
    </rPh>
    <rPh sb="3" eb="5">
      <t>イコウ</t>
    </rPh>
    <rPh sb="5" eb="8">
      <t>セイチョウリョウ</t>
    </rPh>
    <rPh sb="13" eb="15">
      <t>ヘイキン</t>
    </rPh>
    <rPh sb="16" eb="17">
      <t>マイ</t>
    </rPh>
    <rPh sb="18" eb="19">
      <t>ヒ</t>
    </rPh>
    <phoneticPr fontId="4"/>
  </si>
  <si>
    <r>
      <t>：各摘採回数における生長最適値</t>
    </r>
    <r>
      <rPr>
        <sz val="10"/>
        <color theme="1"/>
        <rFont val="游ゴシック"/>
        <family val="3"/>
        <charset val="128"/>
        <scheme val="minor"/>
      </rPr>
      <t>（水温と風速のみ最低値、他は最大値）</t>
    </r>
    <rPh sb="1" eb="2">
      <t>カク</t>
    </rPh>
    <rPh sb="2" eb="4">
      <t>テキサイ</t>
    </rPh>
    <rPh sb="4" eb="6">
      <t>カイスウ</t>
    </rPh>
    <rPh sb="10" eb="12">
      <t>セイチョウ</t>
    </rPh>
    <rPh sb="12" eb="14">
      <t>サイテキ</t>
    </rPh>
    <rPh sb="14" eb="15">
      <t>アタイ</t>
    </rPh>
    <rPh sb="16" eb="18">
      <t>スイオン</t>
    </rPh>
    <rPh sb="19" eb="21">
      <t>フウソク</t>
    </rPh>
    <rPh sb="23" eb="25">
      <t>サイテイ</t>
    </rPh>
    <rPh sb="25" eb="26">
      <t>チ</t>
    </rPh>
    <rPh sb="27" eb="28">
      <t>ホカ</t>
    </rPh>
    <rPh sb="29" eb="32">
      <t>サイダイチ</t>
    </rPh>
    <phoneticPr fontId="1"/>
  </si>
  <si>
    <t>摘採網枚数
(枚)</t>
    <rPh sb="0" eb="2">
      <t>テキサイ</t>
    </rPh>
    <rPh sb="2" eb="3">
      <t>アミ</t>
    </rPh>
    <rPh sb="3" eb="5">
      <t>マイスウ</t>
    </rPh>
    <rPh sb="7" eb="8">
      <t>マイ</t>
    </rPh>
    <phoneticPr fontId="4"/>
  </si>
  <si>
    <t>摘採回数
(回目)</t>
    <rPh sb="0" eb="4">
      <t>テキサイカイスウ</t>
    </rPh>
    <rPh sb="6" eb="8">
      <t>カイメ</t>
    </rPh>
    <phoneticPr fontId="4"/>
  </si>
  <si>
    <t>前回刈取からの間隔
(日)</t>
    <rPh sb="0" eb="2">
      <t>ゼンカイ</t>
    </rPh>
    <rPh sb="2" eb="4">
      <t>カリトリ</t>
    </rPh>
    <rPh sb="7" eb="9">
      <t>カンカク</t>
    </rPh>
    <rPh sb="11" eb="12">
      <t>ニチ</t>
    </rPh>
    <phoneticPr fontId="1"/>
  </si>
  <si>
    <t>生長量
(枚/日・網)</t>
    <rPh sb="0" eb="2">
      <t>セイチョウ</t>
    </rPh>
    <rPh sb="2" eb="3">
      <t>リョウ</t>
    </rPh>
    <rPh sb="5" eb="6">
      <t>マイ</t>
    </rPh>
    <rPh sb="7" eb="8">
      <t>ニチ</t>
    </rPh>
    <rPh sb="9" eb="10">
      <t>アミ</t>
    </rPh>
    <phoneticPr fontId="1"/>
  </si>
  <si>
    <t>平均日照時間
(h)</t>
    <rPh sb="0" eb="2">
      <t>ヘイキン</t>
    </rPh>
    <rPh sb="2" eb="6">
      <t>ニッショウジカン</t>
    </rPh>
    <phoneticPr fontId="1"/>
  </si>
  <si>
    <t>平均水温
(℃)</t>
    <rPh sb="0" eb="2">
      <t>ヘイキン</t>
    </rPh>
    <rPh sb="2" eb="4">
      <t>スイオン</t>
    </rPh>
    <phoneticPr fontId="1"/>
  </si>
  <si>
    <t>水温
(℃)</t>
    <rPh sb="0" eb="2">
      <t>スイオン</t>
    </rPh>
    <phoneticPr fontId="1"/>
  </si>
  <si>
    <t>日照時間
(h)</t>
    <rPh sb="0" eb="4">
      <t>ニッショウジカン</t>
    </rPh>
    <phoneticPr fontId="1"/>
  </si>
  <si>
    <r>
      <t>P/B比 R</t>
    </r>
    <r>
      <rPr>
        <vertAlign val="subscript"/>
        <sz val="10"/>
        <color theme="1"/>
        <rFont val="游ゴシック"/>
        <family val="3"/>
        <charset val="128"/>
        <scheme val="minor"/>
      </rPr>
      <t>b</t>
    </r>
    <rPh sb="3" eb="4">
      <t>ヒ</t>
    </rPh>
    <phoneticPr fontId="4"/>
  </si>
  <si>
    <r>
      <t>乾ノリ生産枚数</t>
    </r>
    <r>
      <rPr>
        <b/>
        <sz val="8"/>
        <color rgb="FFFF0000"/>
        <rFont val="ＭＳ ゴシック"/>
        <family val="3"/>
        <charset val="128"/>
      </rPr>
      <t>（注１）</t>
    </r>
    <r>
      <rPr>
        <sz val="10"/>
        <color theme="1"/>
        <rFont val="ＭＳ ゴシック"/>
        <family val="3"/>
        <charset val="128"/>
      </rPr>
      <t xml:space="preserve">
（枚）</t>
    </r>
    <rPh sb="3" eb="7">
      <t>セイサンマイスウ</t>
    </rPh>
    <rPh sb="8" eb="9">
      <t>チュウ</t>
    </rPh>
    <rPh sb="13" eb="14">
      <t>マイ</t>
    </rPh>
    <phoneticPr fontId="4"/>
  </si>
  <si>
    <r>
      <t>生産日当日の値</t>
    </r>
    <r>
      <rPr>
        <b/>
        <sz val="8"/>
        <color rgb="FFFF0000"/>
        <rFont val="ＭＳ ゴシック"/>
        <family val="3"/>
        <charset val="128"/>
      </rPr>
      <t>（注２）</t>
    </r>
    <rPh sb="0" eb="3">
      <t>セイサンビ</t>
    </rPh>
    <rPh sb="3" eb="5">
      <t>トウジツ</t>
    </rPh>
    <rPh sb="6" eb="7">
      <t>アタイ</t>
    </rPh>
    <rPh sb="8" eb="9">
      <t>チュウ</t>
    </rPh>
    <phoneticPr fontId="1"/>
  </si>
  <si>
    <t>a</t>
    <phoneticPr fontId="1"/>
  </si>
  <si>
    <t>b</t>
    <phoneticPr fontId="1"/>
  </si>
  <si>
    <r>
      <rPr>
        <sz val="9"/>
        <color rgb="FFFF0000"/>
        <rFont val="ＭＳ ゴシック"/>
        <family val="3"/>
        <charset val="128"/>
      </rPr>
      <t>（注２）</t>
    </r>
    <r>
      <rPr>
        <sz val="9"/>
        <color theme="1"/>
        <rFont val="ＭＳ ゴシック"/>
        <family val="3"/>
        <charset val="128"/>
      </rPr>
      <t>出典（水温以外）：気象庁HP　過去の気象データ検索（神戸（兵庫県)）
　　　　出典（水温）　　：気象庁HP　沿岸域の海面水温情報　大阪湾</t>
    </r>
    <rPh sb="1" eb="2">
      <t>チュウ</t>
    </rPh>
    <rPh sb="4" eb="6">
      <t>シュッテン</t>
    </rPh>
    <rPh sb="9" eb="11">
      <t>イガイ</t>
    </rPh>
    <rPh sb="13" eb="16">
      <t>キショウチョウ</t>
    </rPh>
    <rPh sb="19" eb="21">
      <t>カコ</t>
    </rPh>
    <rPh sb="22" eb="24">
      <t>キショウ</t>
    </rPh>
    <rPh sb="27" eb="29">
      <t>ケンサク</t>
    </rPh>
    <rPh sb="43" eb="45">
      <t>シュッテン</t>
    </rPh>
    <rPh sb="46" eb="48">
      <t>スイオン</t>
    </rPh>
    <phoneticPr fontId="1"/>
  </si>
  <si>
    <t>c</t>
    <phoneticPr fontId="1"/>
  </si>
  <si>
    <t>b/(c×a)</t>
    <phoneticPr fontId="1"/>
  </si>
  <si>
    <t>「前回刈取からの間隔」の間の値</t>
    <phoneticPr fontId="1"/>
  </si>
  <si>
    <r>
      <rPr>
        <sz val="9"/>
        <color rgb="FFFF0000"/>
        <rFont val="ＭＳ ゴシック"/>
        <family val="3"/>
        <charset val="128"/>
      </rPr>
      <t>（注１）</t>
    </r>
    <r>
      <rPr>
        <sz val="9"/>
        <color theme="1"/>
        <rFont val="ＭＳ ゴシック"/>
        <family val="3"/>
        <charset val="128"/>
      </rPr>
      <t>のりの生産工程において乾燥機に自動で記録された値であり、極めて正確である</t>
    </r>
    <r>
      <rPr>
        <sz val="9"/>
        <color rgb="FFFF0000"/>
        <rFont val="ＭＳ ゴシック"/>
        <family val="3"/>
        <charset val="128"/>
      </rPr>
      <t>。
　　　　</t>
    </r>
    <r>
      <rPr>
        <sz val="9"/>
        <color theme="1"/>
        <rFont val="ＭＳ ゴシック"/>
        <family val="3"/>
        <charset val="128"/>
      </rPr>
      <t>また、他組合で生産されたノリをすまうら水産で乾燥することはない</t>
    </r>
    <rPh sb="1" eb="2">
      <t>チュウ</t>
    </rPh>
    <rPh sb="7" eb="11">
      <t>セイサンコウテイ</t>
    </rPh>
    <rPh sb="15" eb="17">
      <t>カンソウ</t>
    </rPh>
    <rPh sb="17" eb="18">
      <t>キ</t>
    </rPh>
    <rPh sb="19" eb="21">
      <t>ジドウ</t>
    </rPh>
    <rPh sb="22" eb="24">
      <t>キロク</t>
    </rPh>
    <rPh sb="27" eb="28">
      <t>アタイ</t>
    </rPh>
    <rPh sb="32" eb="33">
      <t>キワ</t>
    </rPh>
    <rPh sb="35" eb="37">
      <t>セイカク</t>
    </rPh>
    <rPh sb="49" eb="50">
      <t>タ</t>
    </rPh>
    <rPh sb="50" eb="52">
      <t>クミアイ</t>
    </rPh>
    <rPh sb="53" eb="55">
      <t>セイサン</t>
    </rPh>
    <rPh sb="65" eb="67">
      <t>スイサン</t>
    </rPh>
    <rPh sb="68" eb="70">
      <t>カンソウ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</si>
</sst>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_);[Red]\(0\)"/>
    <numFmt numFmtId="178" formatCode="0.0_ "/>
    <numFmt numFmtId="179" formatCode="#,##0.00_ "/>
    <numFmt numFmtId="180" formatCode="#,##0.0000_ "/>
  </numFmts>
  <fonts count="13">
    <font>
      <sz val="12"/>
      <color theme="1"/>
      <name val="MS Gothic"/>
      <family val="2"/>
      <charset val="128"/>
    </font>
    <font>
      <sz val="6"/>
      <name val="MS Gothic"/>
      <family val="2"/>
      <charset val="128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vertAlign val="subscript"/>
      <sz val="10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b/>
      <sz val="8"/>
      <color rgb="FFFF0000"/>
      <name val="ＭＳ ゴシック"/>
      <family val="3"/>
      <charset val="128"/>
    </font>
    <font>
      <sz val="9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87">
    <xf numFmtId="0" fontId="0" fillId="0" borderId="0" xfId="0">
      <alignment vertical="center"/>
    </xf>
    <xf numFmtId="0" fontId="5" fillId="0" borderId="0" xfId="1" applyFont="1">
      <alignment vertical="center"/>
    </xf>
    <xf numFmtId="177" fontId="5" fillId="0" borderId="1" xfId="1" applyNumberFormat="1" applyFont="1" applyBorder="1" applyAlignment="1">
      <alignment horizontal="center" vertical="center"/>
    </xf>
    <xf numFmtId="176" fontId="5" fillId="0" borderId="1" xfId="1" applyNumberFormat="1" applyFont="1" applyBorder="1">
      <alignment vertical="center"/>
    </xf>
    <xf numFmtId="176" fontId="5" fillId="0" borderId="5" xfId="1" applyNumberFormat="1" applyFont="1" applyBorder="1">
      <alignment vertical="center"/>
    </xf>
    <xf numFmtId="176" fontId="5" fillId="0" borderId="0" xfId="1" applyNumberFormat="1" applyFont="1">
      <alignment vertical="center"/>
    </xf>
    <xf numFmtId="176" fontId="5" fillId="0" borderId="7" xfId="1" applyNumberFormat="1" applyFont="1" applyBorder="1">
      <alignment vertical="center"/>
    </xf>
    <xf numFmtId="0" fontId="5" fillId="0" borderId="1" xfId="1" applyFont="1" applyBorder="1">
      <alignment vertical="center"/>
    </xf>
    <xf numFmtId="0" fontId="7" fillId="0" borderId="1" xfId="1" applyFont="1" applyBorder="1" applyAlignment="1">
      <alignment horizontal="center" vertical="center" wrapText="1"/>
    </xf>
    <xf numFmtId="56" fontId="5" fillId="0" borderId="1" xfId="1" applyNumberFormat="1" applyFont="1" applyBorder="1">
      <alignment vertical="center"/>
    </xf>
    <xf numFmtId="176" fontId="5" fillId="0" borderId="2" xfId="1" applyNumberFormat="1" applyFont="1" applyBorder="1">
      <alignment vertical="center"/>
    </xf>
    <xf numFmtId="176" fontId="5" fillId="2" borderId="8" xfId="1" applyNumberFormat="1" applyFont="1" applyFill="1" applyBorder="1">
      <alignment vertical="center"/>
    </xf>
    <xf numFmtId="0" fontId="7" fillId="0" borderId="2" xfId="0" applyFont="1" applyBorder="1" applyAlignment="1">
      <alignment horizontal="center" vertical="center" wrapText="1"/>
    </xf>
    <xf numFmtId="176" fontId="5" fillId="0" borderId="9" xfId="1" applyNumberFormat="1" applyFont="1" applyBorder="1">
      <alignment vertical="center"/>
    </xf>
    <xf numFmtId="0" fontId="3" fillId="0" borderId="0" xfId="1" applyFont="1">
      <alignment vertical="center"/>
    </xf>
    <xf numFmtId="0" fontId="5" fillId="0" borderId="1" xfId="1" applyFont="1" applyBorder="1" applyAlignment="1">
      <alignment vertical="center" shrinkToFit="1"/>
    </xf>
    <xf numFmtId="178" fontId="5" fillId="0" borderId="1" xfId="1" applyNumberFormat="1" applyFont="1" applyBorder="1" applyAlignment="1">
      <alignment vertical="center" shrinkToFit="1"/>
    </xf>
    <xf numFmtId="179" fontId="5" fillId="0" borderId="1" xfId="1" applyNumberFormat="1" applyFont="1" applyBorder="1">
      <alignment vertical="center"/>
    </xf>
    <xf numFmtId="178" fontId="5" fillId="0" borderId="2" xfId="1" applyNumberFormat="1" applyFont="1" applyBorder="1" applyAlignment="1">
      <alignment vertical="center" shrinkToFit="1"/>
    </xf>
    <xf numFmtId="178" fontId="5" fillId="0" borderId="4" xfId="1" applyNumberFormat="1" applyFont="1" applyBorder="1" applyAlignment="1">
      <alignment vertical="center" shrinkToFit="1"/>
    </xf>
    <xf numFmtId="178" fontId="5" fillId="0" borderId="5" xfId="1" applyNumberFormat="1" applyFont="1" applyBorder="1" applyAlignment="1">
      <alignment vertical="center" shrinkToFit="1"/>
    </xf>
    <xf numFmtId="178" fontId="5" fillId="0" borderId="6" xfId="1" applyNumberFormat="1" applyFont="1" applyBorder="1" applyAlignment="1">
      <alignment vertical="center" shrinkToFit="1"/>
    </xf>
    <xf numFmtId="178" fontId="5" fillId="3" borderId="8" xfId="1" applyNumberFormat="1" applyFont="1" applyFill="1" applyBorder="1" applyAlignment="1">
      <alignment vertical="center" shrinkToFit="1"/>
    </xf>
    <xf numFmtId="178" fontId="5" fillId="0" borderId="9" xfId="1" applyNumberFormat="1" applyFont="1" applyBorder="1" applyAlignment="1">
      <alignment vertical="center" shrinkToFit="1"/>
    </xf>
    <xf numFmtId="178" fontId="5" fillId="3" borderId="10" xfId="1" applyNumberFormat="1" applyFont="1" applyFill="1" applyBorder="1" applyAlignment="1">
      <alignment vertical="center" shrinkToFit="1"/>
    </xf>
    <xf numFmtId="178" fontId="5" fillId="0" borderId="11" xfId="1" applyNumberFormat="1" applyFont="1" applyBorder="1" applyAlignment="1">
      <alignment vertical="center" shrinkToFit="1"/>
    </xf>
    <xf numFmtId="178" fontId="5" fillId="3" borderId="12" xfId="1" applyNumberFormat="1" applyFont="1" applyFill="1" applyBorder="1" applyAlignment="1">
      <alignment vertical="center" shrinkToFit="1"/>
    </xf>
    <xf numFmtId="178" fontId="5" fillId="0" borderId="13" xfId="1" applyNumberFormat="1" applyFont="1" applyBorder="1" applyAlignment="1">
      <alignment vertical="center" shrinkToFit="1"/>
    </xf>
    <xf numFmtId="178" fontId="5" fillId="3" borderId="14" xfId="1" applyNumberFormat="1" applyFont="1" applyFill="1" applyBorder="1" applyAlignment="1">
      <alignment vertical="center" shrinkToFit="1"/>
    </xf>
    <xf numFmtId="178" fontId="5" fillId="0" borderId="15" xfId="1" applyNumberFormat="1" applyFont="1" applyBorder="1" applyAlignment="1">
      <alignment vertical="center" shrinkToFit="1"/>
    </xf>
    <xf numFmtId="178" fontId="5" fillId="0" borderId="17" xfId="1" applyNumberFormat="1" applyFont="1" applyBorder="1" applyAlignment="1">
      <alignment vertical="center" shrinkToFit="1"/>
    </xf>
    <xf numFmtId="178" fontId="5" fillId="3" borderId="18" xfId="1" applyNumberFormat="1" applyFont="1" applyFill="1" applyBorder="1" applyAlignment="1">
      <alignment vertical="center" shrinkToFit="1"/>
    </xf>
    <xf numFmtId="178" fontId="5" fillId="0" borderId="16" xfId="1" applyNumberFormat="1" applyFont="1" applyBorder="1" applyAlignment="1">
      <alignment vertical="center" shrinkToFit="1"/>
    </xf>
    <xf numFmtId="178" fontId="5" fillId="3" borderId="19" xfId="1" applyNumberFormat="1" applyFont="1" applyFill="1" applyBorder="1" applyAlignment="1">
      <alignment vertical="center" shrinkToFit="1"/>
    </xf>
    <xf numFmtId="178" fontId="5" fillId="0" borderId="7" xfId="1" applyNumberFormat="1" applyFont="1" applyBorder="1" applyAlignment="1">
      <alignment vertical="center" shrinkToFit="1"/>
    </xf>
    <xf numFmtId="176" fontId="5" fillId="0" borderId="20" xfId="0" applyNumberFormat="1" applyFont="1" applyBorder="1">
      <alignment vertical="center"/>
    </xf>
    <xf numFmtId="176" fontId="5" fillId="0" borderId="22" xfId="0" applyNumberFormat="1" applyFont="1" applyBorder="1">
      <alignment vertical="center"/>
    </xf>
    <xf numFmtId="176" fontId="5" fillId="0" borderId="1" xfId="0" applyNumberFormat="1" applyFont="1" applyBorder="1" applyAlignment="1">
      <alignment horizontal="center" vertical="center"/>
    </xf>
    <xf numFmtId="180" fontId="5" fillId="0" borderId="24" xfId="0" applyNumberFormat="1" applyFont="1" applyBorder="1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76" fontId="5" fillId="0" borderId="22" xfId="0" applyNumberFormat="1" applyFont="1" applyBorder="1" applyAlignment="1">
      <alignment vertical="center" shrinkToFit="1"/>
    </xf>
    <xf numFmtId="178" fontId="5" fillId="0" borderId="0" xfId="1" applyNumberFormat="1" applyFont="1">
      <alignment vertical="center"/>
    </xf>
    <xf numFmtId="176" fontId="5" fillId="0" borderId="6" xfId="1" applyNumberFormat="1" applyFont="1" applyBorder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 shrinkToFit="1"/>
    </xf>
    <xf numFmtId="176" fontId="5" fillId="0" borderId="15" xfId="1" applyNumberFormat="1" applyFont="1" applyBorder="1">
      <alignment vertical="center"/>
    </xf>
    <xf numFmtId="180" fontId="5" fillId="4" borderId="28" xfId="0" applyNumberFormat="1" applyFont="1" applyFill="1" applyBorder="1">
      <alignment vertical="center"/>
    </xf>
    <xf numFmtId="176" fontId="5" fillId="0" borderId="31" xfId="1" applyNumberFormat="1" applyFont="1" applyBorder="1">
      <alignment vertical="center"/>
    </xf>
    <xf numFmtId="176" fontId="5" fillId="0" borderId="13" xfId="1" applyNumberFormat="1" applyFont="1" applyBorder="1">
      <alignment vertical="center"/>
    </xf>
    <xf numFmtId="0" fontId="5" fillId="0" borderId="6" xfId="1" applyFont="1" applyBorder="1">
      <alignment vertical="center"/>
    </xf>
    <xf numFmtId="179" fontId="5" fillId="0" borderId="6" xfId="1" applyNumberFormat="1" applyFont="1" applyBorder="1">
      <alignment vertical="center"/>
    </xf>
    <xf numFmtId="0" fontId="6" fillId="0" borderId="1" xfId="1" applyFont="1" applyBorder="1" applyAlignment="1">
      <alignment horizontal="center" vertical="center" shrinkToFit="1"/>
    </xf>
    <xf numFmtId="176" fontId="5" fillId="0" borderId="32" xfId="1" applyNumberFormat="1" applyFont="1" applyBorder="1">
      <alignment vertical="center"/>
    </xf>
    <xf numFmtId="0" fontId="5" fillId="4" borderId="25" xfId="0" applyFont="1" applyFill="1" applyBorder="1" applyAlignment="1">
      <alignment horizontal="center" vertical="center" shrinkToFit="1"/>
    </xf>
    <xf numFmtId="0" fontId="5" fillId="4" borderId="26" xfId="0" applyFont="1" applyFill="1" applyBorder="1" applyAlignment="1">
      <alignment horizontal="center" vertical="center" shrinkToFit="1"/>
    </xf>
    <xf numFmtId="0" fontId="5" fillId="4" borderId="27" xfId="0" applyFont="1" applyFill="1" applyBorder="1" applyAlignment="1">
      <alignment horizontal="center" vertical="center" shrinkToFit="1"/>
    </xf>
    <xf numFmtId="0" fontId="5" fillId="0" borderId="23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10" fillId="0" borderId="1" xfId="1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 shrinkToFit="1"/>
    </xf>
    <xf numFmtId="0" fontId="5" fillId="0" borderId="30" xfId="0" applyFont="1" applyBorder="1" applyAlignment="1">
      <alignment horizontal="center" vertical="center" shrinkToFit="1"/>
    </xf>
    <xf numFmtId="176" fontId="5" fillId="0" borderId="21" xfId="0" applyNumberFormat="1" applyFont="1" applyBorder="1" applyAlignment="1">
      <alignment horizontal="center" vertical="center" shrinkToFit="1"/>
    </xf>
    <xf numFmtId="176" fontId="5" fillId="0" borderId="1" xfId="0" applyNumberFormat="1" applyFont="1" applyBorder="1" applyAlignment="1">
      <alignment horizontal="center" vertical="center" shrinkToFit="1"/>
    </xf>
    <xf numFmtId="176" fontId="5" fillId="0" borderId="23" xfId="0" applyNumberFormat="1" applyFont="1" applyBorder="1" applyAlignment="1">
      <alignment horizontal="center" vertical="center" shrinkToFit="1"/>
    </xf>
    <xf numFmtId="176" fontId="5" fillId="0" borderId="3" xfId="0" applyNumberFormat="1" applyFont="1" applyBorder="1" applyAlignment="1">
      <alignment horizontal="center" vertical="center" shrinkToFit="1"/>
    </xf>
    <xf numFmtId="176" fontId="5" fillId="0" borderId="4" xfId="0" applyNumberFormat="1" applyFont="1" applyBorder="1" applyAlignment="1">
      <alignment horizontal="center" vertical="center" shrinkToFit="1"/>
    </xf>
    <xf numFmtId="176" fontId="5" fillId="0" borderId="23" xfId="1" applyNumberFormat="1" applyFont="1" applyBorder="1" applyAlignment="1">
      <alignment horizontal="center" vertical="center" shrinkToFit="1"/>
    </xf>
    <xf numFmtId="176" fontId="5" fillId="0" borderId="3" xfId="1" applyNumberFormat="1" applyFont="1" applyBorder="1" applyAlignment="1">
      <alignment horizontal="center" vertical="center" shrinkToFit="1"/>
    </xf>
    <xf numFmtId="176" fontId="5" fillId="0" borderId="4" xfId="1" applyNumberFormat="1" applyFont="1" applyBorder="1" applyAlignment="1">
      <alignment horizontal="center" vertical="center" shrinkToFit="1"/>
    </xf>
    <xf numFmtId="0" fontId="6" fillId="0" borderId="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 wrapText="1" shrinkToFit="1"/>
    </xf>
    <xf numFmtId="0" fontId="7" fillId="0" borderId="6" xfId="1" applyFont="1" applyBorder="1" applyAlignment="1">
      <alignment horizontal="center" vertical="center" wrapText="1" shrinkToFit="1"/>
    </xf>
    <xf numFmtId="0" fontId="6" fillId="0" borderId="2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 shrinkToFit="1"/>
    </xf>
    <xf numFmtId="0" fontId="6" fillId="0" borderId="4" xfId="1" applyFont="1" applyBorder="1" applyAlignment="1">
      <alignment horizontal="center" vertical="center" wrapText="1" shrinkToFit="1"/>
    </xf>
    <xf numFmtId="0" fontId="7" fillId="0" borderId="33" xfId="1" applyFont="1" applyBorder="1" applyAlignment="1">
      <alignment horizontal="left" vertical="top" wrapText="1"/>
    </xf>
    <xf numFmtId="0" fontId="7" fillId="0" borderId="0" xfId="1" applyFont="1" applyAlignment="1">
      <alignment horizontal="left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shrinkToFit="1"/>
    </xf>
    <xf numFmtId="0" fontId="10" fillId="0" borderId="3" xfId="1" applyFont="1" applyBorder="1" applyAlignment="1">
      <alignment horizontal="center" vertical="center" shrinkToFit="1"/>
    </xf>
    <xf numFmtId="0" fontId="10" fillId="0" borderId="4" xfId="1" applyFont="1" applyBorder="1" applyAlignment="1">
      <alignment horizontal="center" vertical="center" shrinkToFit="1"/>
    </xf>
  </cellXfs>
  <cellStyles count="2">
    <cellStyle name="標準" xfId="0" builtinId="0"/>
    <cellStyle name="標準 2" xfId="1" xr:uid="{8B7C342B-FA04-4CB0-8CDC-348BB2539681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EB094-1ED1-4DA0-8415-A2AAE3F7F378}">
  <dimension ref="B1:Z132"/>
  <sheetViews>
    <sheetView tabSelected="1" topLeftCell="A98" zoomScaleNormal="100" zoomScaleSheetLayoutView="107" workbookViewId="0">
      <selection activeCell="L127" sqref="L127"/>
    </sheetView>
  </sheetViews>
  <sheetFormatPr defaultColWidth="9.69921875" defaultRowHeight="12" customHeight="1"/>
  <cols>
    <col min="1" max="1" width="2.19921875" style="1" customWidth="1"/>
    <col min="2" max="2" width="8.69921875" style="1" bestFit="1" customWidth="1"/>
    <col min="3" max="3" width="8" style="1" customWidth="1"/>
    <col min="4" max="4" width="8.3984375" style="1" customWidth="1"/>
    <col min="5" max="5" width="10.19921875" style="1" bestFit="1" customWidth="1"/>
    <col min="6" max="6" width="6.796875" style="1" customWidth="1"/>
    <col min="7" max="7" width="5.796875" style="1" bestFit="1" customWidth="1"/>
    <col min="8" max="11" width="5.796875" style="1" customWidth="1"/>
    <col min="12" max="12" width="9.5" style="1" customWidth="1"/>
    <col min="13" max="16" width="5.796875" style="1" customWidth="1"/>
    <col min="17" max="16384" width="9.69921875" style="1"/>
  </cols>
  <sheetData>
    <row r="1" spans="2:16" ht="24" customHeight="1" thickBot="1">
      <c r="B1" s="14" t="s">
        <v>68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2:16" ht="15" customHeight="1" thickBot="1">
      <c r="B2" s="14"/>
      <c r="C2" s="14"/>
      <c r="D2" s="14"/>
      <c r="E2" s="14"/>
      <c r="F2" s="11"/>
      <c r="G2" s="14" t="s">
        <v>69</v>
      </c>
      <c r="I2" s="14"/>
      <c r="J2" s="14"/>
      <c r="K2" s="14"/>
      <c r="L2" s="14"/>
      <c r="M2" s="14"/>
      <c r="N2" s="14"/>
      <c r="O2" s="14"/>
      <c r="P2" s="14"/>
    </row>
    <row r="3" spans="2:16" ht="15" customHeight="1" thickBot="1">
      <c r="B3" s="14"/>
      <c r="C3" s="14"/>
      <c r="D3" s="14"/>
      <c r="E3" s="14"/>
      <c r="F3" s="22"/>
      <c r="G3" s="14" t="s">
        <v>74</v>
      </c>
      <c r="I3" s="14"/>
      <c r="J3" s="14"/>
      <c r="K3" s="14"/>
      <c r="L3" s="14"/>
      <c r="M3" s="14"/>
      <c r="N3" s="14"/>
      <c r="O3" s="14"/>
      <c r="P3" s="14"/>
    </row>
    <row r="4" spans="2:16" ht="6" customHeight="1">
      <c r="B4" s="14"/>
      <c r="C4" s="14"/>
      <c r="D4" s="14"/>
      <c r="E4" s="14"/>
      <c r="F4" s="14"/>
      <c r="I4" s="14"/>
      <c r="J4" s="14"/>
      <c r="K4" s="14"/>
      <c r="L4" s="14"/>
      <c r="M4" s="14"/>
      <c r="N4" s="14"/>
      <c r="O4" s="14"/>
      <c r="P4" s="14"/>
    </row>
    <row r="5" spans="2:16" ht="33.6" customHeight="1">
      <c r="B5" s="62" t="s">
        <v>70</v>
      </c>
      <c r="C5" s="62"/>
      <c r="D5" s="62"/>
      <c r="E5" s="62"/>
      <c r="F5" s="62"/>
      <c r="G5" s="62"/>
      <c r="H5" s="77" t="s">
        <v>91</v>
      </c>
      <c r="I5" s="78"/>
      <c r="J5" s="78"/>
      <c r="K5" s="79"/>
      <c r="L5" s="84" t="s">
        <v>85</v>
      </c>
      <c r="M5" s="85"/>
      <c r="N5" s="85"/>
      <c r="O5" s="85"/>
      <c r="P5" s="86"/>
    </row>
    <row r="6" spans="2:16" ht="51.6" customHeight="1">
      <c r="B6" s="73" t="s">
        <v>0</v>
      </c>
      <c r="C6" s="75" t="s">
        <v>76</v>
      </c>
      <c r="D6" s="47" t="s">
        <v>75</v>
      </c>
      <c r="E6" s="46" t="s">
        <v>84</v>
      </c>
      <c r="F6" s="8" t="s">
        <v>77</v>
      </c>
      <c r="G6" s="12" t="s">
        <v>78</v>
      </c>
      <c r="H6" s="82" t="s">
        <v>80</v>
      </c>
      <c r="I6" s="82" t="s">
        <v>79</v>
      </c>
      <c r="J6" s="82" t="s">
        <v>63</v>
      </c>
      <c r="K6" s="82" t="s">
        <v>61</v>
      </c>
      <c r="L6" s="82" t="s">
        <v>5</v>
      </c>
      <c r="M6" s="82" t="s">
        <v>81</v>
      </c>
      <c r="N6" s="82" t="s">
        <v>82</v>
      </c>
      <c r="O6" s="82" t="s">
        <v>62</v>
      </c>
      <c r="P6" s="82" t="s">
        <v>60</v>
      </c>
    </row>
    <row r="7" spans="2:16" ht="16.2" customHeight="1">
      <c r="B7" s="74"/>
      <c r="C7" s="76"/>
      <c r="D7" s="54" t="s">
        <v>86</v>
      </c>
      <c r="E7" s="54" t="s">
        <v>87</v>
      </c>
      <c r="F7" s="54" t="s">
        <v>89</v>
      </c>
      <c r="G7" s="54" t="s">
        <v>90</v>
      </c>
      <c r="H7" s="83"/>
      <c r="I7" s="83"/>
      <c r="J7" s="83"/>
      <c r="K7" s="83"/>
      <c r="L7" s="83"/>
      <c r="M7" s="83"/>
      <c r="N7" s="83"/>
      <c r="O7" s="83"/>
      <c r="P7" s="83"/>
    </row>
    <row r="8" spans="2:16" ht="13.8" customHeight="1">
      <c r="B8" s="9"/>
      <c r="C8" s="48" t="s">
        <v>2</v>
      </c>
      <c r="D8" s="50"/>
      <c r="E8" s="51"/>
      <c r="F8" s="6"/>
      <c r="G8" s="5"/>
      <c r="H8" s="52"/>
      <c r="I8" s="52"/>
      <c r="J8" s="52"/>
      <c r="K8" s="52"/>
      <c r="L8" s="45"/>
      <c r="M8" s="53"/>
      <c r="N8" s="52"/>
      <c r="O8" s="52"/>
      <c r="P8" s="52"/>
    </row>
    <row r="9" spans="2:16" ht="13.8" customHeight="1">
      <c r="B9" s="9">
        <v>45996</v>
      </c>
      <c r="C9" s="2"/>
      <c r="D9" s="3"/>
      <c r="E9" s="3"/>
      <c r="F9" s="4"/>
      <c r="G9" s="13"/>
      <c r="H9" s="16"/>
      <c r="I9" s="16"/>
      <c r="J9" s="16"/>
      <c r="K9" s="16"/>
      <c r="L9" s="15" t="s">
        <v>6</v>
      </c>
      <c r="M9" s="17">
        <v>17.53</v>
      </c>
      <c r="N9" s="16">
        <v>3.3</v>
      </c>
      <c r="O9" s="16" t="s">
        <v>64</v>
      </c>
      <c r="P9" s="16">
        <v>6.7</v>
      </c>
    </row>
    <row r="10" spans="2:16" ht="13.8" customHeight="1">
      <c r="B10" s="9">
        <v>45997</v>
      </c>
      <c r="C10" s="2"/>
      <c r="D10" s="3"/>
      <c r="E10" s="3"/>
      <c r="F10" s="3"/>
      <c r="G10" s="10"/>
      <c r="H10" s="16"/>
      <c r="I10" s="16"/>
      <c r="J10" s="16"/>
      <c r="K10" s="16"/>
      <c r="L10" s="15" t="s">
        <v>7</v>
      </c>
      <c r="M10" s="17">
        <v>17.29</v>
      </c>
      <c r="N10" s="16">
        <v>6.9</v>
      </c>
      <c r="O10" s="16">
        <v>0</v>
      </c>
      <c r="P10" s="16">
        <v>9.1999999999999993</v>
      </c>
    </row>
    <row r="11" spans="2:16" ht="13.8" customHeight="1">
      <c r="B11" s="9">
        <v>45998</v>
      </c>
      <c r="C11" s="2"/>
      <c r="D11" s="3"/>
      <c r="E11" s="3"/>
      <c r="F11" s="3"/>
      <c r="G11" s="10"/>
      <c r="H11" s="16"/>
      <c r="I11" s="16"/>
      <c r="J11" s="16"/>
      <c r="K11" s="16"/>
      <c r="L11" s="15" t="s">
        <v>8</v>
      </c>
      <c r="M11" s="17">
        <v>17.11</v>
      </c>
      <c r="N11" s="16">
        <v>6.9</v>
      </c>
      <c r="O11" s="16" t="s">
        <v>64</v>
      </c>
      <c r="P11" s="16">
        <v>8.6</v>
      </c>
    </row>
    <row r="12" spans="2:16" ht="13.8" customHeight="1">
      <c r="B12" s="9">
        <v>45999</v>
      </c>
      <c r="C12" s="2"/>
      <c r="D12" s="3"/>
      <c r="E12" s="3"/>
      <c r="F12" s="3"/>
      <c r="G12" s="10"/>
      <c r="H12" s="16"/>
      <c r="I12" s="16"/>
      <c r="J12" s="16"/>
      <c r="K12" s="16"/>
      <c r="L12" s="15" t="s">
        <v>9</v>
      </c>
      <c r="M12" s="17">
        <v>16.97</v>
      </c>
      <c r="N12" s="16">
        <v>6.3</v>
      </c>
      <c r="O12" s="16">
        <v>0</v>
      </c>
      <c r="P12" s="16">
        <v>8.3000000000000007</v>
      </c>
    </row>
    <row r="13" spans="2:16" ht="13.8" customHeight="1">
      <c r="B13" s="9">
        <v>46000</v>
      </c>
      <c r="C13" s="2"/>
      <c r="D13" s="3"/>
      <c r="E13" s="3"/>
      <c r="F13" s="3"/>
      <c r="G13" s="10"/>
      <c r="H13" s="16"/>
      <c r="I13" s="16"/>
      <c r="J13" s="16"/>
      <c r="K13" s="16"/>
      <c r="L13" s="15" t="s">
        <v>10</v>
      </c>
      <c r="M13" s="17">
        <v>16.84</v>
      </c>
      <c r="N13" s="16">
        <v>6.6</v>
      </c>
      <c r="O13" s="16">
        <v>0</v>
      </c>
      <c r="P13" s="16">
        <v>7.1</v>
      </c>
    </row>
    <row r="14" spans="2:16" ht="13.8" customHeight="1">
      <c r="B14" s="9">
        <v>46001</v>
      </c>
      <c r="C14" s="2"/>
      <c r="D14" s="3"/>
      <c r="E14" s="3"/>
      <c r="F14" s="3"/>
      <c r="G14" s="10"/>
      <c r="H14" s="16"/>
      <c r="I14" s="16"/>
      <c r="J14" s="16"/>
      <c r="K14" s="16"/>
      <c r="L14" s="15" t="s">
        <v>11</v>
      </c>
      <c r="M14" s="17">
        <v>16.66</v>
      </c>
      <c r="N14" s="16">
        <v>8.1999999999999993</v>
      </c>
      <c r="O14" s="16" t="s">
        <v>64</v>
      </c>
      <c r="P14" s="16">
        <v>5.9</v>
      </c>
    </row>
    <row r="15" spans="2:16" ht="13.8" customHeight="1">
      <c r="B15" s="9">
        <v>46002</v>
      </c>
      <c r="C15" s="2"/>
      <c r="D15" s="3"/>
      <c r="E15" s="3"/>
      <c r="F15" s="3"/>
      <c r="G15" s="10"/>
      <c r="H15" s="16"/>
      <c r="I15" s="16"/>
      <c r="J15" s="16"/>
      <c r="K15" s="16"/>
      <c r="L15" s="15" t="s">
        <v>12</v>
      </c>
      <c r="M15" s="17">
        <v>16.489999999999998</v>
      </c>
      <c r="N15" s="16">
        <v>7.2</v>
      </c>
      <c r="O15" s="16">
        <v>0</v>
      </c>
      <c r="P15" s="16">
        <v>10.199999999999999</v>
      </c>
    </row>
    <row r="16" spans="2:16" ht="13.8" customHeight="1">
      <c r="B16" s="9">
        <v>46003</v>
      </c>
      <c r="C16" s="2"/>
      <c r="D16" s="3"/>
      <c r="E16" s="3"/>
      <c r="F16" s="3"/>
      <c r="G16" s="10"/>
      <c r="H16" s="16"/>
      <c r="I16" s="16"/>
      <c r="J16" s="16"/>
      <c r="K16" s="16"/>
      <c r="L16" s="15" t="s">
        <v>8</v>
      </c>
      <c r="M16" s="17">
        <v>16.25</v>
      </c>
      <c r="N16" s="16">
        <v>8.3000000000000007</v>
      </c>
      <c r="O16" s="16" t="s">
        <v>64</v>
      </c>
      <c r="P16" s="16">
        <v>7.8</v>
      </c>
    </row>
    <row r="17" spans="2:16" ht="13.8" customHeight="1">
      <c r="B17" s="9">
        <v>46004</v>
      </c>
      <c r="C17" s="2"/>
      <c r="D17" s="3"/>
      <c r="E17" s="3"/>
      <c r="F17" s="3"/>
      <c r="G17" s="10"/>
      <c r="H17" s="16"/>
      <c r="I17" s="16"/>
      <c r="J17" s="16"/>
      <c r="K17" s="16"/>
      <c r="L17" s="15" t="s">
        <v>6</v>
      </c>
      <c r="M17" s="17">
        <v>16.059999999999999</v>
      </c>
      <c r="N17" s="16">
        <v>4.2</v>
      </c>
      <c r="O17" s="16">
        <v>0</v>
      </c>
      <c r="P17" s="16">
        <v>6.3</v>
      </c>
    </row>
    <row r="18" spans="2:16" ht="13.8" customHeight="1">
      <c r="B18" s="9">
        <v>46005</v>
      </c>
      <c r="C18" s="2">
        <v>1</v>
      </c>
      <c r="D18" s="3">
        <v>500</v>
      </c>
      <c r="E18" s="3">
        <v>74000</v>
      </c>
      <c r="F18" s="3">
        <v>15</v>
      </c>
      <c r="G18" s="10">
        <f t="shared" ref="G18:G34" si="0">ROUND(E18/D18/F18,0)</f>
        <v>10</v>
      </c>
      <c r="H18" s="16"/>
      <c r="I18" s="16"/>
      <c r="J18" s="16"/>
      <c r="K18" s="16"/>
      <c r="L18" s="15" t="s">
        <v>13</v>
      </c>
      <c r="M18" s="17">
        <v>15.92</v>
      </c>
      <c r="N18" s="16">
        <v>1</v>
      </c>
      <c r="O18" s="16">
        <v>0</v>
      </c>
      <c r="P18" s="16">
        <v>7.1</v>
      </c>
    </row>
    <row r="19" spans="2:16" ht="13.8" customHeight="1" thickBot="1">
      <c r="B19" s="9">
        <v>46006</v>
      </c>
      <c r="C19" s="2">
        <v>1</v>
      </c>
      <c r="D19" s="3">
        <v>500</v>
      </c>
      <c r="E19" s="3">
        <v>125500</v>
      </c>
      <c r="F19" s="3">
        <v>15</v>
      </c>
      <c r="G19" s="13">
        <f t="shared" si="0"/>
        <v>17</v>
      </c>
      <c r="H19" s="16"/>
      <c r="I19" s="16"/>
      <c r="J19" s="16"/>
      <c r="K19" s="16"/>
      <c r="L19" s="15" t="s">
        <v>12</v>
      </c>
      <c r="M19" s="17">
        <v>15.92</v>
      </c>
      <c r="N19" s="16">
        <v>6.2</v>
      </c>
      <c r="O19" s="16">
        <v>0</v>
      </c>
      <c r="P19" s="16">
        <v>8.6999999999999993</v>
      </c>
    </row>
    <row r="20" spans="2:16" ht="13.8" customHeight="1" thickBot="1">
      <c r="B20" s="9">
        <v>46007</v>
      </c>
      <c r="C20" s="2">
        <v>1</v>
      </c>
      <c r="D20" s="3">
        <v>500</v>
      </c>
      <c r="E20" s="3">
        <v>161500</v>
      </c>
      <c r="F20" s="10">
        <v>15</v>
      </c>
      <c r="G20" s="11">
        <f t="shared" si="0"/>
        <v>22</v>
      </c>
      <c r="H20" s="16"/>
      <c r="I20" s="16"/>
      <c r="J20" s="16"/>
      <c r="K20" s="16"/>
      <c r="L20" s="15" t="s">
        <v>12</v>
      </c>
      <c r="M20" s="17">
        <v>15.88</v>
      </c>
      <c r="N20" s="16">
        <v>2.8</v>
      </c>
      <c r="O20" s="16">
        <v>0</v>
      </c>
      <c r="P20" s="16">
        <v>6.8</v>
      </c>
    </row>
    <row r="21" spans="2:16" ht="13.8" customHeight="1">
      <c r="B21" s="9">
        <v>46008</v>
      </c>
      <c r="C21" s="2">
        <v>1</v>
      </c>
      <c r="D21" s="3">
        <v>450</v>
      </c>
      <c r="E21" s="3">
        <v>136000</v>
      </c>
      <c r="F21" s="3">
        <v>16</v>
      </c>
      <c r="G21" s="48">
        <f t="shared" si="0"/>
        <v>19</v>
      </c>
      <c r="H21" s="16"/>
      <c r="I21" s="16"/>
      <c r="J21" s="16"/>
      <c r="K21" s="16"/>
      <c r="L21" s="15" t="s">
        <v>11</v>
      </c>
      <c r="M21" s="17">
        <v>15.85</v>
      </c>
      <c r="N21" s="16">
        <v>6.8</v>
      </c>
      <c r="O21" s="16" t="s">
        <v>64</v>
      </c>
      <c r="P21" s="16">
        <v>7.1</v>
      </c>
    </row>
    <row r="22" spans="2:16" ht="13.8" customHeight="1">
      <c r="B22" s="9">
        <v>46009</v>
      </c>
      <c r="C22" s="2">
        <v>1</v>
      </c>
      <c r="D22" s="3">
        <v>450</v>
      </c>
      <c r="E22" s="3">
        <v>161000</v>
      </c>
      <c r="F22" s="3">
        <v>16</v>
      </c>
      <c r="G22" s="10">
        <f t="shared" si="0"/>
        <v>22</v>
      </c>
      <c r="H22" s="16"/>
      <c r="I22" s="16"/>
      <c r="J22" s="16"/>
      <c r="K22" s="16"/>
      <c r="L22" s="15" t="s">
        <v>7</v>
      </c>
      <c r="M22" s="17">
        <v>15.73</v>
      </c>
      <c r="N22" s="16">
        <v>7.3</v>
      </c>
      <c r="O22" s="16" t="s">
        <v>64</v>
      </c>
      <c r="P22" s="16">
        <v>7</v>
      </c>
    </row>
    <row r="23" spans="2:16" ht="13.8" customHeight="1">
      <c r="B23" s="9">
        <v>46010</v>
      </c>
      <c r="C23" s="2">
        <v>1</v>
      </c>
      <c r="D23" s="3">
        <v>550</v>
      </c>
      <c r="E23" s="3">
        <v>127000</v>
      </c>
      <c r="F23" s="3">
        <v>17</v>
      </c>
      <c r="G23" s="10">
        <f t="shared" si="0"/>
        <v>14</v>
      </c>
      <c r="H23" s="16"/>
      <c r="I23" s="16"/>
      <c r="J23" s="16"/>
      <c r="K23" s="16"/>
      <c r="L23" s="15" t="s">
        <v>14</v>
      </c>
      <c r="M23" s="17">
        <v>15.5</v>
      </c>
      <c r="N23" s="16">
        <v>3.5</v>
      </c>
      <c r="O23" s="16">
        <v>0</v>
      </c>
      <c r="P23" s="16">
        <v>9.6999999999999993</v>
      </c>
    </row>
    <row r="24" spans="2:16" ht="13.8" customHeight="1" thickBot="1">
      <c r="B24" s="9">
        <v>46011</v>
      </c>
      <c r="C24" s="2">
        <v>1</v>
      </c>
      <c r="D24" s="3">
        <v>550</v>
      </c>
      <c r="E24" s="3">
        <v>61000</v>
      </c>
      <c r="F24" s="3">
        <v>16</v>
      </c>
      <c r="G24" s="10">
        <f t="shared" si="0"/>
        <v>7</v>
      </c>
      <c r="H24" s="16"/>
      <c r="I24" s="16"/>
      <c r="J24" s="20"/>
      <c r="K24" s="16"/>
      <c r="L24" s="15" t="s">
        <v>15</v>
      </c>
      <c r="M24" s="17">
        <v>15.29</v>
      </c>
      <c r="N24" s="16">
        <v>4.0999999999999996</v>
      </c>
      <c r="O24" s="16">
        <v>0</v>
      </c>
      <c r="P24" s="16">
        <v>4.8</v>
      </c>
    </row>
    <row r="25" spans="2:16" ht="13.8" customHeight="1" thickBot="1">
      <c r="B25" s="9">
        <v>46012</v>
      </c>
      <c r="C25" s="2">
        <v>2</v>
      </c>
      <c r="D25" s="3">
        <v>480</v>
      </c>
      <c r="E25" s="3">
        <v>105600</v>
      </c>
      <c r="F25" s="3">
        <v>7</v>
      </c>
      <c r="G25" s="10">
        <f t="shared" si="0"/>
        <v>31</v>
      </c>
      <c r="H25" s="16">
        <f t="shared" ref="H25:J31" si="1">AVERAGE(M19:M25)</f>
        <v>15.588571428571427</v>
      </c>
      <c r="I25" s="18">
        <f t="shared" si="1"/>
        <v>4.7714285714285722</v>
      </c>
      <c r="J25" s="22">
        <f t="shared" si="1"/>
        <v>0.1</v>
      </c>
      <c r="K25" s="16">
        <f t="shared" ref="K25:K31" si="2">MAX(P19:P25)</f>
        <v>9.6999999999999993</v>
      </c>
      <c r="L25" s="15" t="s">
        <v>16</v>
      </c>
      <c r="M25" s="17">
        <v>14.95</v>
      </c>
      <c r="N25" s="16">
        <v>2.7</v>
      </c>
      <c r="O25" s="16">
        <v>0.5</v>
      </c>
      <c r="P25" s="16">
        <v>8.1999999999999993</v>
      </c>
    </row>
    <row r="26" spans="2:16" ht="13.8" customHeight="1" thickBot="1">
      <c r="B26" s="9">
        <v>46013</v>
      </c>
      <c r="C26" s="2">
        <v>2</v>
      </c>
      <c r="D26" s="3">
        <v>480</v>
      </c>
      <c r="E26" s="3">
        <v>123400</v>
      </c>
      <c r="F26" s="3">
        <v>7</v>
      </c>
      <c r="G26" s="10">
        <f t="shared" si="0"/>
        <v>37</v>
      </c>
      <c r="H26" s="16">
        <f t="shared" si="1"/>
        <v>15.417142857142858</v>
      </c>
      <c r="I26" s="18">
        <f t="shared" si="1"/>
        <v>4.5142857142857142</v>
      </c>
      <c r="J26" s="22">
        <f t="shared" si="1"/>
        <v>0.1</v>
      </c>
      <c r="K26" s="16">
        <f t="shared" si="2"/>
        <v>9.6999999999999993</v>
      </c>
      <c r="L26" s="15" t="s">
        <v>17</v>
      </c>
      <c r="M26" s="17">
        <v>14.72</v>
      </c>
      <c r="N26" s="16">
        <v>4.4000000000000004</v>
      </c>
      <c r="O26" s="16">
        <v>0</v>
      </c>
      <c r="P26" s="16">
        <v>8.5</v>
      </c>
    </row>
    <row r="27" spans="2:16" ht="13.8" customHeight="1" thickBot="1">
      <c r="B27" s="9">
        <v>46014</v>
      </c>
      <c r="C27" s="2">
        <v>2</v>
      </c>
      <c r="D27" s="3">
        <v>480</v>
      </c>
      <c r="E27" s="3">
        <v>226000</v>
      </c>
      <c r="F27" s="3">
        <v>7</v>
      </c>
      <c r="G27" s="10">
        <f t="shared" si="0"/>
        <v>67</v>
      </c>
      <c r="H27" s="16">
        <f t="shared" si="1"/>
        <v>15.222857142857141</v>
      </c>
      <c r="I27" s="18">
        <f t="shared" si="1"/>
        <v>4.9000000000000004</v>
      </c>
      <c r="J27" s="22">
        <f t="shared" si="1"/>
        <v>0.1</v>
      </c>
      <c r="K27" s="16">
        <f t="shared" si="2"/>
        <v>9.6999999999999993</v>
      </c>
      <c r="L27" s="15" t="s">
        <v>18</v>
      </c>
      <c r="M27" s="17">
        <v>14.52</v>
      </c>
      <c r="N27" s="16">
        <v>5.5</v>
      </c>
      <c r="O27" s="16">
        <v>0</v>
      </c>
      <c r="P27" s="16">
        <v>7.8</v>
      </c>
    </row>
    <row r="28" spans="2:16" ht="13.8" customHeight="1" thickBot="1">
      <c r="B28" s="9">
        <v>46015</v>
      </c>
      <c r="C28" s="2">
        <v>2</v>
      </c>
      <c r="D28" s="3">
        <v>480</v>
      </c>
      <c r="E28" s="3">
        <v>211200</v>
      </c>
      <c r="F28" s="3">
        <v>7</v>
      </c>
      <c r="G28" s="10">
        <f t="shared" si="0"/>
        <v>63</v>
      </c>
      <c r="H28" s="16">
        <f t="shared" si="1"/>
        <v>15.022857142857143</v>
      </c>
      <c r="I28" s="18">
        <f t="shared" si="1"/>
        <v>4.5571428571428569</v>
      </c>
      <c r="J28" s="22">
        <f t="shared" si="1"/>
        <v>8.3333333333333329E-2</v>
      </c>
      <c r="K28" s="16">
        <f t="shared" si="2"/>
        <v>9.6999999999999993</v>
      </c>
      <c r="L28" s="15" t="s">
        <v>19</v>
      </c>
      <c r="M28" s="17">
        <v>14.45</v>
      </c>
      <c r="N28" s="16">
        <v>4.4000000000000004</v>
      </c>
      <c r="O28" s="16">
        <v>0</v>
      </c>
      <c r="P28" s="16">
        <v>5.5</v>
      </c>
    </row>
    <row r="29" spans="2:16" ht="13.8" customHeight="1" thickBot="1">
      <c r="B29" s="9">
        <v>46016</v>
      </c>
      <c r="C29" s="2">
        <v>2</v>
      </c>
      <c r="D29" s="3">
        <v>480</v>
      </c>
      <c r="E29" s="3">
        <v>216300</v>
      </c>
      <c r="F29" s="3">
        <v>7</v>
      </c>
      <c r="G29" s="13">
        <f t="shared" si="0"/>
        <v>64</v>
      </c>
      <c r="H29" s="16">
        <f t="shared" si="1"/>
        <v>14.821428571428571</v>
      </c>
      <c r="I29" s="18">
        <f t="shared" si="1"/>
        <v>4.5714285714285712</v>
      </c>
      <c r="J29" s="22">
        <f t="shared" si="1"/>
        <v>7.1428571428571425E-2</v>
      </c>
      <c r="K29" s="20">
        <f t="shared" si="2"/>
        <v>9.6999999999999993</v>
      </c>
      <c r="L29" s="15" t="s">
        <v>20</v>
      </c>
      <c r="M29" s="17">
        <v>14.32</v>
      </c>
      <c r="N29" s="16">
        <v>7.4</v>
      </c>
      <c r="O29" s="16">
        <v>0</v>
      </c>
      <c r="P29" s="16">
        <v>4.0999999999999996</v>
      </c>
    </row>
    <row r="30" spans="2:16" ht="13.8" customHeight="1" thickBot="1">
      <c r="B30" s="9">
        <v>46017</v>
      </c>
      <c r="C30" s="2">
        <v>2</v>
      </c>
      <c r="D30" s="3">
        <v>500</v>
      </c>
      <c r="E30" s="3">
        <v>315500</v>
      </c>
      <c r="F30" s="10">
        <v>7</v>
      </c>
      <c r="G30" s="11">
        <f t="shared" si="0"/>
        <v>90</v>
      </c>
      <c r="H30" s="19">
        <f t="shared" si="1"/>
        <v>14.634285714285713</v>
      </c>
      <c r="I30" s="18">
        <f t="shared" si="1"/>
        <v>4.3142857142857141</v>
      </c>
      <c r="J30" s="22">
        <f t="shared" si="1"/>
        <v>7.1428571428571425E-2</v>
      </c>
      <c r="K30" s="22">
        <f t="shared" si="2"/>
        <v>8.5</v>
      </c>
      <c r="L30" s="15" t="s">
        <v>14</v>
      </c>
      <c r="M30" s="17">
        <v>14.19</v>
      </c>
      <c r="N30" s="16">
        <v>1.7</v>
      </c>
      <c r="O30" s="16">
        <v>0</v>
      </c>
      <c r="P30" s="16">
        <v>6.8</v>
      </c>
    </row>
    <row r="31" spans="2:16" ht="13.8" customHeight="1" thickBot="1">
      <c r="B31" s="9">
        <v>46018</v>
      </c>
      <c r="C31" s="2">
        <v>2</v>
      </c>
      <c r="D31" s="3">
        <v>276</v>
      </c>
      <c r="E31" s="3">
        <v>163000</v>
      </c>
      <c r="F31" s="3">
        <v>7</v>
      </c>
      <c r="G31" s="48">
        <f t="shared" si="0"/>
        <v>84</v>
      </c>
      <c r="H31" s="20">
        <f t="shared" si="1"/>
        <v>14.451428571428574</v>
      </c>
      <c r="I31" s="23">
        <f t="shared" si="1"/>
        <v>5.0428571428571427</v>
      </c>
      <c r="J31" s="22">
        <f t="shared" si="1"/>
        <v>8.3333333333333329E-2</v>
      </c>
      <c r="K31" s="21">
        <f t="shared" si="2"/>
        <v>11.2</v>
      </c>
      <c r="L31" s="15" t="s">
        <v>11</v>
      </c>
      <c r="M31" s="17">
        <v>14.01</v>
      </c>
      <c r="N31" s="16">
        <v>9.1999999999999993</v>
      </c>
      <c r="O31" s="16" t="s">
        <v>64</v>
      </c>
      <c r="P31" s="16">
        <v>11.2</v>
      </c>
    </row>
    <row r="32" spans="2:16" ht="13.8" customHeight="1" thickBot="1">
      <c r="B32" s="9">
        <v>46019</v>
      </c>
      <c r="C32" s="2">
        <v>2</v>
      </c>
      <c r="D32" s="3">
        <v>554</v>
      </c>
      <c r="E32" s="3">
        <v>339000</v>
      </c>
      <c r="F32" s="3">
        <v>8</v>
      </c>
      <c r="G32" s="10">
        <f t="shared" si="0"/>
        <v>76</v>
      </c>
      <c r="H32" s="22">
        <f>AVERAGE(M25:M32)</f>
        <v>14.371250000000002</v>
      </c>
      <c r="I32" s="24">
        <f>AVERAGE(N25:N32)</f>
        <v>5.3</v>
      </c>
      <c r="J32" s="22">
        <f>AVERAGE(O25:O32)</f>
        <v>8.3333333333333329E-2</v>
      </c>
      <c r="K32" s="20">
        <f>MAX(P25:P32)</f>
        <v>11.2</v>
      </c>
      <c r="L32" s="15" t="s">
        <v>21</v>
      </c>
      <c r="M32" s="17">
        <v>13.81</v>
      </c>
      <c r="N32" s="16">
        <v>7.1</v>
      </c>
      <c r="O32" s="16" t="s">
        <v>64</v>
      </c>
      <c r="P32" s="16">
        <v>9.1999999999999993</v>
      </c>
    </row>
    <row r="33" spans="2:16" ht="13.8" customHeight="1" thickBot="1">
      <c r="B33" s="9">
        <v>46020</v>
      </c>
      <c r="C33" s="2">
        <v>3</v>
      </c>
      <c r="D33" s="3">
        <v>560</v>
      </c>
      <c r="E33" s="3">
        <v>435700</v>
      </c>
      <c r="F33" s="3">
        <v>7</v>
      </c>
      <c r="G33" s="10">
        <f t="shared" si="0"/>
        <v>111</v>
      </c>
      <c r="H33" s="21">
        <f t="shared" ref="H33:J34" si="3">AVERAGE(M27:M33)</f>
        <v>14.141428571428571</v>
      </c>
      <c r="I33" s="21">
        <f t="shared" si="3"/>
        <v>6.0857142857142845</v>
      </c>
      <c r="J33" s="21">
        <f t="shared" si="3"/>
        <v>0</v>
      </c>
      <c r="K33" s="22">
        <f>MAX(P27:P33)</f>
        <v>11.2</v>
      </c>
      <c r="L33" s="15" t="s">
        <v>22</v>
      </c>
      <c r="M33" s="17">
        <v>13.69</v>
      </c>
      <c r="N33" s="16">
        <v>7.3</v>
      </c>
      <c r="O33" s="16">
        <v>0</v>
      </c>
      <c r="P33" s="16">
        <v>7.9</v>
      </c>
    </row>
    <row r="34" spans="2:16" ht="13.8" customHeight="1" thickBot="1">
      <c r="B34" s="9">
        <v>46021</v>
      </c>
      <c r="C34" s="2">
        <v>3</v>
      </c>
      <c r="D34" s="3">
        <v>350</v>
      </c>
      <c r="E34" s="3">
        <v>282300</v>
      </c>
      <c r="F34" s="10">
        <v>7</v>
      </c>
      <c r="G34" s="10">
        <f t="shared" si="0"/>
        <v>115</v>
      </c>
      <c r="H34" s="19">
        <f t="shared" si="3"/>
        <v>14.011428571428571</v>
      </c>
      <c r="I34" s="16">
        <f t="shared" si="3"/>
        <v>6.1142857142857139</v>
      </c>
      <c r="J34" s="16">
        <f t="shared" si="3"/>
        <v>0</v>
      </c>
      <c r="K34" s="22">
        <f>MAX(P28:P34)</f>
        <v>11.2</v>
      </c>
      <c r="L34" s="15" t="s">
        <v>6</v>
      </c>
      <c r="M34" s="17">
        <v>13.61</v>
      </c>
      <c r="N34" s="16">
        <v>5.7</v>
      </c>
      <c r="O34" s="16" t="s">
        <v>64</v>
      </c>
      <c r="P34" s="16">
        <v>4.5999999999999996</v>
      </c>
    </row>
    <row r="35" spans="2:16" ht="13.8" customHeight="1">
      <c r="B35" s="9">
        <v>46022</v>
      </c>
      <c r="C35" s="2"/>
      <c r="D35" s="3"/>
      <c r="E35" s="3"/>
      <c r="F35" s="3"/>
      <c r="G35" s="10"/>
      <c r="H35" s="16"/>
      <c r="I35" s="16"/>
      <c r="J35" s="16"/>
      <c r="K35" s="21"/>
      <c r="L35" s="15" t="s">
        <v>23</v>
      </c>
      <c r="M35" s="17">
        <v>13.51</v>
      </c>
      <c r="N35" s="16">
        <v>3.6</v>
      </c>
      <c r="O35" s="16">
        <v>0</v>
      </c>
      <c r="P35" s="16">
        <v>9.6999999999999993</v>
      </c>
    </row>
    <row r="36" spans="2:16" ht="13.8" customHeight="1">
      <c r="B36" s="9">
        <v>46023</v>
      </c>
      <c r="C36" s="2"/>
      <c r="D36" s="3"/>
      <c r="E36" s="3"/>
      <c r="F36" s="3"/>
      <c r="G36" s="10"/>
      <c r="H36" s="16"/>
      <c r="I36" s="16"/>
      <c r="J36" s="16"/>
      <c r="K36" s="16"/>
      <c r="L36" s="15" t="s">
        <v>11</v>
      </c>
      <c r="M36" s="17">
        <v>13.33</v>
      </c>
      <c r="N36" s="16">
        <v>9.1999999999999993</v>
      </c>
      <c r="O36" s="16" t="s">
        <v>64</v>
      </c>
      <c r="P36" s="16">
        <v>6.2</v>
      </c>
    </row>
    <row r="37" spans="2:16" ht="13.8" customHeight="1" thickBot="1">
      <c r="B37" s="9">
        <v>46024</v>
      </c>
      <c r="C37" s="2"/>
      <c r="D37" s="3"/>
      <c r="E37" s="3"/>
      <c r="F37" s="3"/>
      <c r="G37" s="10"/>
      <c r="H37" s="16"/>
      <c r="I37" s="16"/>
      <c r="J37" s="16"/>
      <c r="K37" s="20"/>
      <c r="L37" s="15" t="s">
        <v>11</v>
      </c>
      <c r="M37" s="17">
        <v>13.11</v>
      </c>
      <c r="N37" s="16">
        <v>9.1999999999999993</v>
      </c>
      <c r="O37" s="16" t="s">
        <v>64</v>
      </c>
      <c r="P37" s="16">
        <v>6.3</v>
      </c>
    </row>
    <row r="38" spans="2:16" ht="13.8" customHeight="1" thickBot="1">
      <c r="B38" s="9">
        <v>46025</v>
      </c>
      <c r="C38" s="2">
        <v>3</v>
      </c>
      <c r="D38" s="3">
        <v>400</v>
      </c>
      <c r="E38" s="3">
        <v>380800</v>
      </c>
      <c r="F38" s="3">
        <v>11</v>
      </c>
      <c r="G38" s="10">
        <f t="shared" ref="G38:G63" si="4">ROUND(E38/D38/F38,0)</f>
        <v>87</v>
      </c>
      <c r="H38" s="16">
        <f t="shared" ref="H38:J44" si="5">AVERAGE(M28:M38)</f>
        <v>13.73</v>
      </c>
      <c r="I38" s="16">
        <f t="shared" si="5"/>
        <v>6.6545454545454552</v>
      </c>
      <c r="J38" s="18">
        <f t="shared" si="5"/>
        <v>0</v>
      </c>
      <c r="K38" s="22">
        <f t="shared" ref="K38:K44" si="6">MAX(P28:P38)</f>
        <v>11.2</v>
      </c>
      <c r="L38" s="15" t="s">
        <v>11</v>
      </c>
      <c r="M38" s="17">
        <v>13</v>
      </c>
      <c r="N38" s="16">
        <v>8.4</v>
      </c>
      <c r="O38" s="16" t="s">
        <v>64</v>
      </c>
      <c r="P38" s="16">
        <v>8.1</v>
      </c>
    </row>
    <row r="39" spans="2:16" ht="13.8" customHeight="1" thickBot="1">
      <c r="B39" s="9">
        <v>46026</v>
      </c>
      <c r="C39" s="2">
        <v>3</v>
      </c>
      <c r="D39" s="3">
        <v>400</v>
      </c>
      <c r="E39" s="3">
        <v>365200</v>
      </c>
      <c r="F39" s="3">
        <v>11</v>
      </c>
      <c r="G39" s="10">
        <f t="shared" si="4"/>
        <v>83</v>
      </c>
      <c r="H39" s="16">
        <f t="shared" si="5"/>
        <v>13.590909090909088</v>
      </c>
      <c r="I39" s="20">
        <f t="shared" si="5"/>
        <v>6.8363636363636378</v>
      </c>
      <c r="J39" s="16">
        <f t="shared" si="5"/>
        <v>0</v>
      </c>
      <c r="K39" s="22">
        <f t="shared" si="6"/>
        <v>11.2</v>
      </c>
      <c r="L39" s="15" t="s">
        <v>24</v>
      </c>
      <c r="M39" s="17">
        <v>12.92</v>
      </c>
      <c r="N39" s="16">
        <v>6.4</v>
      </c>
      <c r="O39" s="16">
        <v>0</v>
      </c>
      <c r="P39" s="16">
        <v>6</v>
      </c>
    </row>
    <row r="40" spans="2:16" ht="13.8" customHeight="1" thickBot="1">
      <c r="B40" s="9">
        <v>46027</v>
      </c>
      <c r="C40" s="2">
        <v>3</v>
      </c>
      <c r="D40" s="3">
        <v>400</v>
      </c>
      <c r="E40" s="3">
        <v>319700</v>
      </c>
      <c r="F40" s="3">
        <v>11</v>
      </c>
      <c r="G40" s="10">
        <f t="shared" si="4"/>
        <v>73</v>
      </c>
      <c r="H40" s="18">
        <f t="shared" si="5"/>
        <v>13.454545454545455</v>
      </c>
      <c r="I40" s="22">
        <f t="shared" si="5"/>
        <v>6.9363636363636365</v>
      </c>
      <c r="J40" s="25">
        <f t="shared" si="5"/>
        <v>0</v>
      </c>
      <c r="K40" s="22">
        <f t="shared" si="6"/>
        <v>11.2</v>
      </c>
      <c r="L40" s="15" t="s">
        <v>7</v>
      </c>
      <c r="M40" s="17">
        <v>12.82</v>
      </c>
      <c r="N40" s="16">
        <v>8.5</v>
      </c>
      <c r="O40" s="16" t="s">
        <v>64</v>
      </c>
      <c r="P40" s="16">
        <v>5.2</v>
      </c>
    </row>
    <row r="41" spans="2:16" ht="13.8" customHeight="1" thickBot="1">
      <c r="B41" s="9">
        <v>46028</v>
      </c>
      <c r="C41" s="2">
        <v>3</v>
      </c>
      <c r="D41" s="3">
        <v>490</v>
      </c>
      <c r="E41" s="3">
        <v>313900</v>
      </c>
      <c r="F41" s="3">
        <v>11</v>
      </c>
      <c r="G41" s="13">
        <f t="shared" si="4"/>
        <v>58</v>
      </c>
      <c r="H41" s="16">
        <f t="shared" si="5"/>
        <v>13.324545454545454</v>
      </c>
      <c r="I41" s="29">
        <f t="shared" si="5"/>
        <v>6.8</v>
      </c>
      <c r="J41" s="22">
        <f t="shared" si="5"/>
        <v>5</v>
      </c>
      <c r="K41" s="22">
        <f t="shared" si="6"/>
        <v>11.2</v>
      </c>
      <c r="L41" s="15" t="s">
        <v>25</v>
      </c>
      <c r="M41" s="17">
        <v>12.76</v>
      </c>
      <c r="N41" s="16">
        <v>0.2</v>
      </c>
      <c r="O41" s="16">
        <v>20</v>
      </c>
      <c r="P41" s="16">
        <v>11.1</v>
      </c>
    </row>
    <row r="42" spans="2:16" ht="13.8" customHeight="1" thickBot="1">
      <c r="B42" s="9">
        <v>46029</v>
      </c>
      <c r="C42" s="2">
        <v>3</v>
      </c>
      <c r="D42" s="3">
        <v>310</v>
      </c>
      <c r="E42" s="3">
        <v>444200</v>
      </c>
      <c r="F42" s="10">
        <v>11</v>
      </c>
      <c r="G42" s="11">
        <f t="shared" si="4"/>
        <v>130</v>
      </c>
      <c r="H42" s="25">
        <f t="shared" si="5"/>
        <v>13.204545454545455</v>
      </c>
      <c r="I42" s="16">
        <f t="shared" si="5"/>
        <v>6.4909090909090903</v>
      </c>
      <c r="J42" s="21">
        <f t="shared" si="5"/>
        <v>4</v>
      </c>
      <c r="K42" s="22">
        <f t="shared" si="6"/>
        <v>11.2</v>
      </c>
      <c r="L42" s="15" t="s">
        <v>26</v>
      </c>
      <c r="M42" s="17">
        <v>12.69</v>
      </c>
      <c r="N42" s="16">
        <v>5.8</v>
      </c>
      <c r="O42" s="16">
        <v>0</v>
      </c>
      <c r="P42" s="16">
        <v>11.2</v>
      </c>
    </row>
    <row r="43" spans="2:16" ht="13.8" customHeight="1" thickBot="1">
      <c r="B43" s="9">
        <v>46030</v>
      </c>
      <c r="C43" s="2">
        <v>3</v>
      </c>
      <c r="D43" s="3">
        <v>450</v>
      </c>
      <c r="E43" s="3">
        <v>439700</v>
      </c>
      <c r="F43" s="3">
        <v>11</v>
      </c>
      <c r="G43" s="48">
        <f t="shared" si="4"/>
        <v>89</v>
      </c>
      <c r="H43" s="22">
        <f t="shared" si="5"/>
        <v>13.090000000000003</v>
      </c>
      <c r="I43" s="19">
        <f t="shared" si="5"/>
        <v>6.4363636363636365</v>
      </c>
      <c r="J43" s="20">
        <f t="shared" si="5"/>
        <v>3.3333333333333335</v>
      </c>
      <c r="K43" s="22">
        <f t="shared" si="6"/>
        <v>11.2</v>
      </c>
      <c r="L43" s="15" t="s">
        <v>26</v>
      </c>
      <c r="M43" s="17">
        <v>12.55</v>
      </c>
      <c r="N43" s="16">
        <v>6.5</v>
      </c>
      <c r="O43" s="16">
        <v>0</v>
      </c>
      <c r="P43" s="16">
        <v>10.1</v>
      </c>
    </row>
    <row r="44" spans="2:16" ht="13.8" customHeight="1" thickBot="1">
      <c r="B44" s="9">
        <v>46031</v>
      </c>
      <c r="C44" s="2">
        <v>4</v>
      </c>
      <c r="D44" s="3">
        <v>450</v>
      </c>
      <c r="E44" s="3">
        <v>351000</v>
      </c>
      <c r="F44" s="3">
        <v>11</v>
      </c>
      <c r="G44" s="10">
        <f t="shared" si="4"/>
        <v>71</v>
      </c>
      <c r="H44" s="21">
        <f t="shared" si="5"/>
        <v>12.969090909090911</v>
      </c>
      <c r="I44" s="18">
        <f t="shared" si="5"/>
        <v>6.2181818181818187</v>
      </c>
      <c r="J44" s="22">
        <f t="shared" si="5"/>
        <v>3.4166666666666665</v>
      </c>
      <c r="K44" s="27">
        <f t="shared" si="6"/>
        <v>11.2</v>
      </c>
      <c r="L44" s="15" t="s">
        <v>27</v>
      </c>
      <c r="M44" s="17">
        <v>12.36</v>
      </c>
      <c r="N44" s="16">
        <v>4.9000000000000004</v>
      </c>
      <c r="O44" s="16">
        <v>0.5</v>
      </c>
      <c r="P44" s="16">
        <v>9.6999999999999993</v>
      </c>
    </row>
    <row r="45" spans="2:16" ht="13.8" customHeight="1">
      <c r="B45" s="9">
        <v>46032</v>
      </c>
      <c r="C45" s="2">
        <v>4</v>
      </c>
      <c r="D45" s="3">
        <v>400</v>
      </c>
      <c r="E45" s="3">
        <v>302000</v>
      </c>
      <c r="F45" s="3">
        <v>12</v>
      </c>
      <c r="G45" s="10">
        <f t="shared" si="4"/>
        <v>63</v>
      </c>
      <c r="H45" s="16">
        <f t="shared" ref="H45:J46" si="7">AVERAGE(M34:M45)</f>
        <v>12.902500000000002</v>
      </c>
      <c r="I45" s="16">
        <f t="shared" si="7"/>
        <v>6.2583333333333337</v>
      </c>
      <c r="J45" s="21">
        <f t="shared" si="7"/>
        <v>2.9285714285714284</v>
      </c>
      <c r="K45" s="16">
        <f>MAX(P34:P45)</f>
        <v>11.2</v>
      </c>
      <c r="L45" s="15" t="s">
        <v>28</v>
      </c>
      <c r="M45" s="17">
        <v>12.17</v>
      </c>
      <c r="N45" s="16">
        <v>6.7</v>
      </c>
      <c r="O45" s="16">
        <v>0</v>
      </c>
      <c r="P45" s="16">
        <v>8.5</v>
      </c>
    </row>
    <row r="46" spans="2:16" ht="13.8" customHeight="1">
      <c r="B46" s="9">
        <v>46033</v>
      </c>
      <c r="C46" s="2">
        <v>4</v>
      </c>
      <c r="D46" s="3">
        <v>380</v>
      </c>
      <c r="E46" s="3">
        <v>275100</v>
      </c>
      <c r="F46" s="7">
        <v>12</v>
      </c>
      <c r="G46" s="10">
        <f t="shared" si="4"/>
        <v>60</v>
      </c>
      <c r="H46" s="16">
        <f t="shared" si="7"/>
        <v>12.772500000000001</v>
      </c>
      <c r="I46" s="16">
        <f t="shared" si="7"/>
        <v>6.4416666666666664</v>
      </c>
      <c r="J46" s="16">
        <f t="shared" si="7"/>
        <v>2.5625</v>
      </c>
      <c r="K46" s="16">
        <f>MAX(P35:P46)</f>
        <v>11.2</v>
      </c>
      <c r="L46" s="15" t="s">
        <v>29</v>
      </c>
      <c r="M46" s="17">
        <v>12.05</v>
      </c>
      <c r="N46" s="16">
        <v>7.9</v>
      </c>
      <c r="O46" s="16">
        <v>0</v>
      </c>
      <c r="P46" s="16">
        <v>6.7</v>
      </c>
    </row>
    <row r="47" spans="2:16" ht="13.8" customHeight="1">
      <c r="B47" s="9">
        <v>46034</v>
      </c>
      <c r="C47" s="2">
        <v>4</v>
      </c>
      <c r="D47" s="3">
        <v>380</v>
      </c>
      <c r="E47" s="3">
        <v>282300</v>
      </c>
      <c r="F47" s="3">
        <v>9</v>
      </c>
      <c r="G47" s="10">
        <f t="shared" si="4"/>
        <v>83</v>
      </c>
      <c r="H47" s="16">
        <f t="shared" ref="H47:J53" si="8">AVERAGE(M39:M47)</f>
        <v>12.463333333333331</v>
      </c>
      <c r="I47" s="16">
        <f t="shared" si="8"/>
        <v>6.0111111111111111</v>
      </c>
      <c r="J47" s="16">
        <f t="shared" si="8"/>
        <v>2.5625</v>
      </c>
      <c r="K47" s="16">
        <f t="shared" ref="K47:K53" si="9">MAX(P39:P47)</f>
        <v>11.2</v>
      </c>
      <c r="L47" s="15" t="s">
        <v>30</v>
      </c>
      <c r="M47" s="17">
        <v>11.85</v>
      </c>
      <c r="N47" s="16">
        <v>7.2</v>
      </c>
      <c r="O47" s="16">
        <v>0</v>
      </c>
      <c r="P47" s="16">
        <v>5.4</v>
      </c>
    </row>
    <row r="48" spans="2:16" ht="13.8" customHeight="1">
      <c r="B48" s="9">
        <v>46035</v>
      </c>
      <c r="C48" s="2">
        <v>4</v>
      </c>
      <c r="D48" s="3">
        <v>380</v>
      </c>
      <c r="E48" s="3">
        <v>278500</v>
      </c>
      <c r="F48" s="3">
        <v>9</v>
      </c>
      <c r="G48" s="10">
        <f t="shared" si="4"/>
        <v>81</v>
      </c>
      <c r="H48" s="16">
        <f t="shared" si="8"/>
        <v>12.33111111111111</v>
      </c>
      <c r="I48" s="16">
        <f t="shared" si="8"/>
        <v>6.2888888888888888</v>
      </c>
      <c r="J48" s="16">
        <f t="shared" si="8"/>
        <v>2.9285714285714284</v>
      </c>
      <c r="K48" s="16">
        <f t="shared" si="9"/>
        <v>11.2</v>
      </c>
      <c r="L48" s="15" t="s">
        <v>11</v>
      </c>
      <c r="M48" s="17">
        <v>11.73</v>
      </c>
      <c r="N48" s="16">
        <v>8.9</v>
      </c>
      <c r="O48" s="16" t="s">
        <v>64</v>
      </c>
      <c r="P48" s="16">
        <v>6.7</v>
      </c>
    </row>
    <row r="49" spans="2:16" ht="13.8" customHeight="1">
      <c r="B49" s="9">
        <v>46036</v>
      </c>
      <c r="C49" s="2">
        <v>4</v>
      </c>
      <c r="D49" s="3">
        <v>260</v>
      </c>
      <c r="E49" s="3">
        <v>159100</v>
      </c>
      <c r="F49" s="3">
        <v>9</v>
      </c>
      <c r="G49" s="10">
        <f t="shared" si="4"/>
        <v>68</v>
      </c>
      <c r="H49" s="16">
        <f t="shared" si="8"/>
        <v>12.195555555555554</v>
      </c>
      <c r="I49" s="16">
        <f t="shared" si="8"/>
        <v>6.0666666666666664</v>
      </c>
      <c r="J49" s="16">
        <f t="shared" si="8"/>
        <v>2.9285714285714284</v>
      </c>
      <c r="K49" s="16">
        <f t="shared" si="9"/>
        <v>11.2</v>
      </c>
      <c r="L49" s="15" t="s">
        <v>31</v>
      </c>
      <c r="M49" s="17">
        <v>11.6</v>
      </c>
      <c r="N49" s="16">
        <v>6.5</v>
      </c>
      <c r="O49" s="16" t="s">
        <v>64</v>
      </c>
      <c r="P49" s="16">
        <v>6.6</v>
      </c>
    </row>
    <row r="50" spans="2:16" ht="13.8" customHeight="1" thickBot="1">
      <c r="B50" s="9">
        <v>46037</v>
      </c>
      <c r="C50" s="2">
        <v>4</v>
      </c>
      <c r="D50" s="3">
        <v>330</v>
      </c>
      <c r="E50" s="3">
        <v>293000</v>
      </c>
      <c r="F50" s="3">
        <v>9</v>
      </c>
      <c r="G50" s="10">
        <f t="shared" si="4"/>
        <v>99</v>
      </c>
      <c r="H50" s="16">
        <f t="shared" si="8"/>
        <v>12.045555555555556</v>
      </c>
      <c r="I50" s="20">
        <f t="shared" si="8"/>
        <v>6.5777777777777784</v>
      </c>
      <c r="J50" s="16">
        <f t="shared" si="8"/>
        <v>7.1428571428571425E-2</v>
      </c>
      <c r="K50" s="16">
        <f t="shared" si="9"/>
        <v>11.2</v>
      </c>
      <c r="L50" s="15" t="s">
        <v>32</v>
      </c>
      <c r="M50" s="17">
        <v>11.41</v>
      </c>
      <c r="N50" s="16">
        <v>4.8</v>
      </c>
      <c r="O50" s="16">
        <v>0</v>
      </c>
      <c r="P50" s="16">
        <v>9.8000000000000007</v>
      </c>
    </row>
    <row r="51" spans="2:16" ht="13.8" customHeight="1" thickBot="1">
      <c r="B51" s="9">
        <v>45673</v>
      </c>
      <c r="C51" s="2">
        <v>4</v>
      </c>
      <c r="D51" s="3">
        <v>380</v>
      </c>
      <c r="E51" s="3">
        <v>350400</v>
      </c>
      <c r="F51" s="3">
        <v>9</v>
      </c>
      <c r="G51" s="13">
        <f t="shared" si="4"/>
        <v>102</v>
      </c>
      <c r="H51" s="23">
        <f t="shared" si="8"/>
        <v>11.892222222222221</v>
      </c>
      <c r="I51" s="22">
        <f t="shared" si="8"/>
        <v>6.9666666666666668</v>
      </c>
      <c r="J51" s="19">
        <f t="shared" si="8"/>
        <v>8.3333333333333329E-2</v>
      </c>
      <c r="K51" s="20">
        <f t="shared" si="9"/>
        <v>10.1</v>
      </c>
      <c r="L51" s="15" t="s">
        <v>11</v>
      </c>
      <c r="M51" s="17">
        <v>11.31</v>
      </c>
      <c r="N51" s="16">
        <v>9.3000000000000007</v>
      </c>
      <c r="O51" s="16" t="s">
        <v>64</v>
      </c>
      <c r="P51" s="16">
        <v>7</v>
      </c>
    </row>
    <row r="52" spans="2:16" ht="13.8" customHeight="1" thickBot="1">
      <c r="B52" s="9">
        <v>45674</v>
      </c>
      <c r="C52" s="2">
        <v>4</v>
      </c>
      <c r="D52" s="3">
        <v>380</v>
      </c>
      <c r="E52" s="3">
        <v>377300</v>
      </c>
      <c r="F52" s="10">
        <v>9</v>
      </c>
      <c r="G52" s="11">
        <f t="shared" si="4"/>
        <v>110</v>
      </c>
      <c r="H52" s="26">
        <f t="shared" si="8"/>
        <v>11.75111111111111</v>
      </c>
      <c r="I52" s="27">
        <f t="shared" si="8"/>
        <v>6.9444444444444446</v>
      </c>
      <c r="J52" s="16">
        <f t="shared" si="8"/>
        <v>8.3333333333333329E-2</v>
      </c>
      <c r="K52" s="22">
        <f t="shared" si="9"/>
        <v>9.8000000000000007</v>
      </c>
      <c r="L52" s="15" t="s">
        <v>30</v>
      </c>
      <c r="M52" s="17">
        <v>11.28</v>
      </c>
      <c r="N52" s="16">
        <v>6.3</v>
      </c>
      <c r="O52" s="16">
        <v>0</v>
      </c>
      <c r="P52" s="16">
        <v>9.5</v>
      </c>
    </row>
    <row r="53" spans="2:16" ht="13.8" customHeight="1">
      <c r="B53" s="9">
        <v>45675</v>
      </c>
      <c r="C53" s="2">
        <v>5</v>
      </c>
      <c r="D53" s="3">
        <v>370</v>
      </c>
      <c r="E53" s="3">
        <v>410700</v>
      </c>
      <c r="F53" s="3">
        <v>9</v>
      </c>
      <c r="G53" s="48">
        <f t="shared" si="4"/>
        <v>123</v>
      </c>
      <c r="H53" s="21">
        <f t="shared" si="8"/>
        <v>11.606666666666667</v>
      </c>
      <c r="I53" s="16">
        <f t="shared" si="8"/>
        <v>7.3888888888888893</v>
      </c>
      <c r="J53" s="16">
        <f t="shared" si="8"/>
        <v>0</v>
      </c>
      <c r="K53" s="21">
        <f t="shared" si="9"/>
        <v>9.8000000000000007</v>
      </c>
      <c r="L53" s="15" t="s">
        <v>21</v>
      </c>
      <c r="M53" s="17">
        <v>11.06</v>
      </c>
      <c r="N53" s="16">
        <v>8.9</v>
      </c>
      <c r="O53" s="16" t="s">
        <v>64</v>
      </c>
      <c r="P53" s="16">
        <v>4.9000000000000004</v>
      </c>
    </row>
    <row r="54" spans="2:16" ht="13.8" customHeight="1" thickBot="1">
      <c r="B54" s="9">
        <v>45676</v>
      </c>
      <c r="C54" s="2">
        <v>5</v>
      </c>
      <c r="D54" s="3">
        <v>360</v>
      </c>
      <c r="E54" s="3">
        <v>437400</v>
      </c>
      <c r="F54" s="3">
        <v>10</v>
      </c>
      <c r="G54" s="10">
        <f t="shared" si="4"/>
        <v>122</v>
      </c>
      <c r="H54" s="16">
        <f t="shared" ref="H54:H63" si="10">AVERAGE(M45:M54)</f>
        <v>11.531000000000001</v>
      </c>
      <c r="I54" s="20">
        <f t="shared" ref="I54:I63" si="11">AVERAGE(N45:N54)</f>
        <v>7.3900000000000006</v>
      </c>
      <c r="J54" s="16">
        <f t="shared" ref="J54:J63" si="12">AVERAGE(O45:O54)</f>
        <v>0.58333333333333337</v>
      </c>
      <c r="K54" s="16">
        <f t="shared" ref="K54:K63" si="13">MAX(P45:P54)</f>
        <v>9.8000000000000007</v>
      </c>
      <c r="L54" s="15" t="s">
        <v>7</v>
      </c>
      <c r="M54" s="17">
        <v>10.85</v>
      </c>
      <c r="N54" s="16">
        <v>7.4</v>
      </c>
      <c r="O54" s="16">
        <v>3.5</v>
      </c>
      <c r="P54" s="16">
        <v>6.7</v>
      </c>
    </row>
    <row r="55" spans="2:16" ht="13.8" customHeight="1" thickBot="1">
      <c r="B55" s="9">
        <v>45677</v>
      </c>
      <c r="C55" s="2">
        <v>5</v>
      </c>
      <c r="D55" s="3">
        <v>360</v>
      </c>
      <c r="E55" s="3">
        <v>439900</v>
      </c>
      <c r="F55" s="3">
        <v>10</v>
      </c>
      <c r="G55" s="13">
        <f t="shared" si="4"/>
        <v>122</v>
      </c>
      <c r="H55" s="18">
        <f t="shared" si="10"/>
        <v>11.398</v>
      </c>
      <c r="I55" s="22">
        <f t="shared" si="11"/>
        <v>7.4799999999999986</v>
      </c>
      <c r="J55" s="19">
        <f t="shared" si="12"/>
        <v>0.66666666666666663</v>
      </c>
      <c r="K55" s="16">
        <f t="shared" si="13"/>
        <v>9.8000000000000007</v>
      </c>
      <c r="L55" s="15" t="s">
        <v>10</v>
      </c>
      <c r="M55" s="17">
        <v>10.84</v>
      </c>
      <c r="N55" s="16">
        <v>7.6</v>
      </c>
      <c r="O55" s="16">
        <v>0.5</v>
      </c>
      <c r="P55" s="16">
        <v>5.8</v>
      </c>
    </row>
    <row r="56" spans="2:16" ht="13.8" customHeight="1" thickBot="1">
      <c r="B56" s="9">
        <v>45678</v>
      </c>
      <c r="C56" s="2">
        <v>5</v>
      </c>
      <c r="D56" s="3">
        <v>350</v>
      </c>
      <c r="E56" s="3">
        <v>450100</v>
      </c>
      <c r="F56" s="10">
        <v>10</v>
      </c>
      <c r="G56" s="11">
        <f t="shared" si="4"/>
        <v>129</v>
      </c>
      <c r="H56" s="19">
        <f t="shared" si="10"/>
        <v>11.277000000000001</v>
      </c>
      <c r="I56" s="21">
        <f t="shared" si="11"/>
        <v>7.13</v>
      </c>
      <c r="J56" s="20">
        <f t="shared" si="12"/>
        <v>0.66666666666666663</v>
      </c>
      <c r="K56" s="16">
        <f t="shared" si="13"/>
        <v>9.8000000000000007</v>
      </c>
      <c r="L56" s="15" t="s">
        <v>33</v>
      </c>
      <c r="M56" s="17">
        <v>10.84</v>
      </c>
      <c r="N56" s="16">
        <v>4.4000000000000004</v>
      </c>
      <c r="O56" s="16">
        <v>0</v>
      </c>
      <c r="P56" s="16">
        <v>7.1</v>
      </c>
    </row>
    <row r="57" spans="2:16" ht="13.8" customHeight="1" thickBot="1">
      <c r="B57" s="9">
        <v>45679</v>
      </c>
      <c r="C57" s="2">
        <v>5</v>
      </c>
      <c r="D57" s="3">
        <v>350</v>
      </c>
      <c r="E57" s="3">
        <v>423500</v>
      </c>
      <c r="F57" s="3">
        <v>10</v>
      </c>
      <c r="G57" s="10">
        <f t="shared" si="4"/>
        <v>121</v>
      </c>
      <c r="H57" s="16">
        <f t="shared" si="10"/>
        <v>11.17</v>
      </c>
      <c r="I57" s="18">
        <f t="shared" si="11"/>
        <v>7.18</v>
      </c>
      <c r="J57" s="22">
        <f t="shared" si="12"/>
        <v>0.8</v>
      </c>
      <c r="K57" s="16">
        <f t="shared" si="13"/>
        <v>9.8000000000000007</v>
      </c>
      <c r="L57" s="15" t="s">
        <v>21</v>
      </c>
      <c r="M57" s="17">
        <v>10.78</v>
      </c>
      <c r="N57" s="16">
        <v>7.7</v>
      </c>
      <c r="O57" s="16" t="s">
        <v>64</v>
      </c>
      <c r="P57" s="16">
        <v>5.3</v>
      </c>
    </row>
    <row r="58" spans="2:16" ht="13.8" customHeight="1" thickBot="1">
      <c r="B58" s="9">
        <v>45680</v>
      </c>
      <c r="C58" s="2">
        <v>5</v>
      </c>
      <c r="D58" s="3">
        <v>300</v>
      </c>
      <c r="E58" s="3">
        <v>364200</v>
      </c>
      <c r="F58" s="3">
        <v>10</v>
      </c>
      <c r="G58" s="10">
        <f t="shared" si="4"/>
        <v>121</v>
      </c>
      <c r="H58" s="16">
        <f t="shared" si="10"/>
        <v>11.06</v>
      </c>
      <c r="I58" s="18">
        <f t="shared" si="11"/>
        <v>7.12</v>
      </c>
      <c r="J58" s="22">
        <f t="shared" si="12"/>
        <v>0.8</v>
      </c>
      <c r="K58" s="16">
        <f t="shared" si="13"/>
        <v>9.8000000000000007</v>
      </c>
      <c r="L58" s="15" t="s">
        <v>21</v>
      </c>
      <c r="M58" s="17">
        <v>10.63</v>
      </c>
      <c r="N58" s="16">
        <v>8.3000000000000007</v>
      </c>
      <c r="O58" s="16" t="s">
        <v>64</v>
      </c>
      <c r="P58" s="16">
        <v>4.4000000000000004</v>
      </c>
    </row>
    <row r="59" spans="2:16" ht="13.8" customHeight="1" thickBot="1">
      <c r="B59" s="9">
        <v>45681</v>
      </c>
      <c r="C59" s="2">
        <v>5</v>
      </c>
      <c r="D59" s="3">
        <v>280</v>
      </c>
      <c r="E59" s="3">
        <v>351400</v>
      </c>
      <c r="F59" s="3">
        <v>10</v>
      </c>
      <c r="G59" s="10">
        <f t="shared" si="4"/>
        <v>126</v>
      </c>
      <c r="H59" s="16">
        <f t="shared" si="10"/>
        <v>10.952</v>
      </c>
      <c r="I59" s="23">
        <f t="shared" si="11"/>
        <v>7.17</v>
      </c>
      <c r="J59" s="22">
        <f t="shared" si="12"/>
        <v>0.8</v>
      </c>
      <c r="K59" s="20">
        <f t="shared" si="13"/>
        <v>9.8000000000000007</v>
      </c>
      <c r="L59" s="15" t="s">
        <v>7</v>
      </c>
      <c r="M59" s="17">
        <v>10.52</v>
      </c>
      <c r="N59" s="16">
        <v>7</v>
      </c>
      <c r="O59" s="16" t="s">
        <v>64</v>
      </c>
      <c r="P59" s="16">
        <v>7.7</v>
      </c>
    </row>
    <row r="60" spans="2:16" ht="13.8" customHeight="1" thickBot="1">
      <c r="B60" s="9">
        <v>45682</v>
      </c>
      <c r="C60" s="2">
        <v>5</v>
      </c>
      <c r="D60" s="3">
        <v>300</v>
      </c>
      <c r="E60" s="3">
        <v>324000</v>
      </c>
      <c r="F60" s="3">
        <v>10</v>
      </c>
      <c r="G60" s="10">
        <f t="shared" si="4"/>
        <v>108</v>
      </c>
      <c r="H60" s="18">
        <f t="shared" si="10"/>
        <v>10.862</v>
      </c>
      <c r="I60" s="22">
        <f t="shared" si="11"/>
        <v>7.5</v>
      </c>
      <c r="J60" s="22">
        <f t="shared" si="12"/>
        <v>0.8</v>
      </c>
      <c r="K60" s="22">
        <f t="shared" si="13"/>
        <v>9.5</v>
      </c>
      <c r="L60" s="15" t="s">
        <v>34</v>
      </c>
      <c r="M60" s="17">
        <v>10.51</v>
      </c>
      <c r="N60" s="16">
        <v>8.1</v>
      </c>
      <c r="O60" s="16">
        <v>0</v>
      </c>
      <c r="P60" s="16">
        <v>9.5</v>
      </c>
    </row>
    <row r="61" spans="2:16" ht="13.8" customHeight="1" thickBot="1">
      <c r="B61" s="9">
        <v>45683</v>
      </c>
      <c r="C61" s="2">
        <v>5</v>
      </c>
      <c r="D61" s="3">
        <v>330</v>
      </c>
      <c r="E61" s="3">
        <v>354400</v>
      </c>
      <c r="F61" s="3">
        <v>10</v>
      </c>
      <c r="G61" s="10">
        <f t="shared" si="4"/>
        <v>107</v>
      </c>
      <c r="H61" s="16">
        <f t="shared" si="10"/>
        <v>10.782</v>
      </c>
      <c r="I61" s="21">
        <f t="shared" si="11"/>
        <v>7.0900000000000007</v>
      </c>
      <c r="J61" s="21">
        <f t="shared" si="12"/>
        <v>0.66666666666666663</v>
      </c>
      <c r="K61" s="22">
        <f t="shared" si="13"/>
        <v>9.5</v>
      </c>
      <c r="L61" s="15" t="s">
        <v>35</v>
      </c>
      <c r="M61" s="17">
        <v>10.51</v>
      </c>
      <c r="N61" s="16">
        <v>5.2</v>
      </c>
      <c r="O61" s="16">
        <v>0</v>
      </c>
      <c r="P61" s="16">
        <v>9.5</v>
      </c>
    </row>
    <row r="62" spans="2:16" ht="13.8" customHeight="1" thickBot="1">
      <c r="B62" s="9">
        <v>45684</v>
      </c>
      <c r="C62" s="2">
        <v>5</v>
      </c>
      <c r="D62" s="3">
        <v>360</v>
      </c>
      <c r="E62" s="3">
        <v>395300</v>
      </c>
      <c r="F62" s="3">
        <v>10</v>
      </c>
      <c r="G62" s="10">
        <f t="shared" si="4"/>
        <v>110</v>
      </c>
      <c r="H62" s="20">
        <f t="shared" si="10"/>
        <v>10.704000000000001</v>
      </c>
      <c r="I62" s="16">
        <f t="shared" si="11"/>
        <v>6.4699999999999989</v>
      </c>
      <c r="J62" s="18">
        <f t="shared" si="12"/>
        <v>0.66666666666666663</v>
      </c>
      <c r="K62" s="22">
        <f t="shared" si="13"/>
        <v>9.5</v>
      </c>
      <c r="L62" s="15" t="s">
        <v>36</v>
      </c>
      <c r="M62" s="17">
        <v>10.5</v>
      </c>
      <c r="N62" s="16">
        <v>0.1</v>
      </c>
      <c r="O62" s="16">
        <v>0</v>
      </c>
      <c r="P62" s="16">
        <v>5.3</v>
      </c>
    </row>
    <row r="63" spans="2:16" ht="13.8" customHeight="1" thickBot="1">
      <c r="B63" s="9">
        <v>45685</v>
      </c>
      <c r="C63" s="2">
        <v>5</v>
      </c>
      <c r="D63" s="3">
        <v>400</v>
      </c>
      <c r="E63" s="3">
        <v>392800</v>
      </c>
      <c r="F63" s="3">
        <v>10</v>
      </c>
      <c r="G63" s="10">
        <f t="shared" si="4"/>
        <v>98</v>
      </c>
      <c r="H63" s="22">
        <f t="shared" si="10"/>
        <v>10.650000000000002</v>
      </c>
      <c r="I63" s="19">
        <f t="shared" si="11"/>
        <v>6.19</v>
      </c>
      <c r="J63" s="16">
        <f t="shared" si="12"/>
        <v>0.5714285714285714</v>
      </c>
      <c r="K63" s="21">
        <f t="shared" si="13"/>
        <v>10</v>
      </c>
      <c r="L63" s="15" t="s">
        <v>12</v>
      </c>
      <c r="M63" s="17">
        <v>10.52</v>
      </c>
      <c r="N63" s="16">
        <v>6.1</v>
      </c>
      <c r="O63" s="16">
        <v>0</v>
      </c>
      <c r="P63" s="16">
        <v>10</v>
      </c>
    </row>
    <row r="64" spans="2:16" ht="13.8" customHeight="1" thickBot="1">
      <c r="B64" s="9">
        <v>45686</v>
      </c>
      <c r="C64" s="2"/>
      <c r="D64" s="3"/>
      <c r="E64" s="3"/>
      <c r="F64" s="3"/>
      <c r="G64" s="10"/>
      <c r="H64" s="21"/>
      <c r="I64" s="16"/>
      <c r="J64" s="16"/>
      <c r="K64" s="20"/>
      <c r="L64" s="15" t="s">
        <v>37</v>
      </c>
      <c r="M64" s="17">
        <v>10.48</v>
      </c>
      <c r="N64" s="16">
        <v>4.8</v>
      </c>
      <c r="O64" s="16">
        <v>0</v>
      </c>
      <c r="P64" s="16">
        <v>10.5</v>
      </c>
    </row>
    <row r="65" spans="2:26" ht="13.8" customHeight="1" thickBot="1">
      <c r="B65" s="9">
        <v>45687</v>
      </c>
      <c r="C65" s="2">
        <v>6</v>
      </c>
      <c r="D65" s="3">
        <v>270</v>
      </c>
      <c r="E65" s="3">
        <v>299400</v>
      </c>
      <c r="F65" s="3">
        <v>11</v>
      </c>
      <c r="G65" s="10">
        <f t="shared" ref="G65:G112" si="14">ROUND(E65/D65/F65,0)</f>
        <v>101</v>
      </c>
      <c r="H65" s="16">
        <f>AVERAGE(M55:M65)</f>
        <v>10.600909090909092</v>
      </c>
      <c r="I65" s="20">
        <f>AVERAGE(N55:N65)</f>
        <v>6.0181818181818185</v>
      </c>
      <c r="J65" s="18">
        <f>AVERAGE(O55:O65)</f>
        <v>7.1428571428571425E-2</v>
      </c>
      <c r="K65" s="31">
        <f>MAX(P55:P65)</f>
        <v>10.5</v>
      </c>
      <c r="L65" s="15" t="s">
        <v>8</v>
      </c>
      <c r="M65" s="17">
        <v>10.48</v>
      </c>
      <c r="N65" s="16">
        <v>6.9</v>
      </c>
      <c r="O65" s="16" t="s">
        <v>64</v>
      </c>
      <c r="P65" s="16">
        <v>8.1</v>
      </c>
    </row>
    <row r="66" spans="2:26" ht="13.8" customHeight="1" thickBot="1">
      <c r="B66" s="9">
        <v>45688</v>
      </c>
      <c r="C66" s="2">
        <v>6</v>
      </c>
      <c r="D66" s="3">
        <v>380</v>
      </c>
      <c r="E66" s="3">
        <v>465100</v>
      </c>
      <c r="F66" s="3">
        <v>12</v>
      </c>
      <c r="G66" s="13">
        <f t="shared" si="14"/>
        <v>102</v>
      </c>
      <c r="H66" s="18">
        <f>AVERAGE(M55:M66)</f>
        <v>10.584166666666668</v>
      </c>
      <c r="I66" s="22">
        <f>AVERAGE(N55:N66)</f>
        <v>6.0583333333333336</v>
      </c>
      <c r="J66" s="30">
        <f>AVERAGE(O55:O66)</f>
        <v>6.25E-2</v>
      </c>
      <c r="K66" s="22">
        <f>MAX(P55:P66)</f>
        <v>10.5</v>
      </c>
      <c r="L66" s="15" t="s">
        <v>38</v>
      </c>
      <c r="M66" s="17">
        <v>10.4</v>
      </c>
      <c r="N66" s="16">
        <v>6.5</v>
      </c>
      <c r="O66" s="16">
        <v>0</v>
      </c>
      <c r="P66" s="16">
        <v>6.8</v>
      </c>
    </row>
    <row r="67" spans="2:26" ht="13.8" customHeight="1" thickBot="1">
      <c r="B67" s="9">
        <v>45689</v>
      </c>
      <c r="C67" s="2">
        <v>6</v>
      </c>
      <c r="D67" s="3">
        <v>360</v>
      </c>
      <c r="E67" s="3">
        <v>459700</v>
      </c>
      <c r="F67" s="10">
        <v>11</v>
      </c>
      <c r="G67" s="11">
        <f t="shared" si="14"/>
        <v>116</v>
      </c>
      <c r="H67" s="19">
        <f t="shared" ref="H67:J69" si="15">AVERAGE(M57:M67)</f>
        <v>10.513636363636364</v>
      </c>
      <c r="I67" s="29">
        <f t="shared" si="15"/>
        <v>5.8454545454545448</v>
      </c>
      <c r="J67" s="22">
        <f t="shared" si="15"/>
        <v>0.9285714285714286</v>
      </c>
      <c r="K67" s="33">
        <f>MAX(P57:P67)</f>
        <v>10.5</v>
      </c>
      <c r="L67" s="15" t="s">
        <v>19</v>
      </c>
      <c r="M67" s="17">
        <v>10.32</v>
      </c>
      <c r="N67" s="16">
        <v>3.6</v>
      </c>
      <c r="O67" s="16">
        <v>6.5</v>
      </c>
      <c r="P67" s="16">
        <v>2.7</v>
      </c>
    </row>
    <row r="68" spans="2:26" ht="13.8" customHeight="1" thickBot="1">
      <c r="B68" s="9">
        <v>45690</v>
      </c>
      <c r="C68" s="2">
        <v>6</v>
      </c>
      <c r="D68" s="3">
        <v>420</v>
      </c>
      <c r="E68" s="3">
        <v>526300</v>
      </c>
      <c r="F68" s="3">
        <v>11</v>
      </c>
      <c r="G68" s="48">
        <f t="shared" si="14"/>
        <v>114</v>
      </c>
      <c r="H68" s="16">
        <f t="shared" si="15"/>
        <v>10.460909090909091</v>
      </c>
      <c r="I68" s="18">
        <f t="shared" si="15"/>
        <v>5.3636363636363633</v>
      </c>
      <c r="J68" s="28">
        <f t="shared" si="15"/>
        <v>0.9375</v>
      </c>
      <c r="K68" s="22">
        <f>MAX(P58:P68)</f>
        <v>10.5</v>
      </c>
      <c r="L68" s="15" t="s">
        <v>15</v>
      </c>
      <c r="M68" s="17">
        <v>10.199999999999999</v>
      </c>
      <c r="N68" s="16">
        <v>2.4</v>
      </c>
      <c r="O68" s="16">
        <v>1</v>
      </c>
      <c r="P68" s="16">
        <v>4</v>
      </c>
    </row>
    <row r="69" spans="2:26" ht="13.8" customHeight="1" thickBot="1">
      <c r="B69" s="9">
        <v>45691</v>
      </c>
      <c r="C69" s="2">
        <v>6</v>
      </c>
      <c r="D69" s="3">
        <v>450</v>
      </c>
      <c r="E69" s="3">
        <v>504500</v>
      </c>
      <c r="F69" s="3">
        <v>11</v>
      </c>
      <c r="G69" s="10">
        <f t="shared" si="14"/>
        <v>102</v>
      </c>
      <c r="H69" s="16">
        <f t="shared" si="15"/>
        <v>10.41727272727273</v>
      </c>
      <c r="I69" s="16">
        <f t="shared" si="15"/>
        <v>4.6545454545454552</v>
      </c>
      <c r="J69" s="21">
        <f t="shared" si="15"/>
        <v>0.83333333333333337</v>
      </c>
      <c r="K69" s="28">
        <f>MAX(P59:P69)</f>
        <v>10.5</v>
      </c>
      <c r="L69" s="15" t="s">
        <v>39</v>
      </c>
      <c r="M69" s="17">
        <v>10.15</v>
      </c>
      <c r="N69" s="16">
        <v>0.5</v>
      </c>
      <c r="O69" s="16">
        <v>0</v>
      </c>
      <c r="P69" s="16">
        <v>4.0999999999999996</v>
      </c>
    </row>
    <row r="70" spans="2:26" ht="13.8" customHeight="1" thickBot="1">
      <c r="B70" s="9">
        <v>45692</v>
      </c>
      <c r="C70" s="2"/>
      <c r="D70" s="3"/>
      <c r="E70" s="3"/>
      <c r="F70" s="3"/>
      <c r="G70" s="10" t="e">
        <f t="shared" si="14"/>
        <v>#DIV/0!</v>
      </c>
      <c r="H70" s="16"/>
      <c r="I70" s="16"/>
      <c r="J70" s="16"/>
      <c r="K70" s="32"/>
      <c r="L70" s="15" t="s">
        <v>40</v>
      </c>
      <c r="M70" s="17">
        <v>10.39</v>
      </c>
      <c r="N70" s="16">
        <v>7.7</v>
      </c>
      <c r="O70" s="16">
        <v>0</v>
      </c>
      <c r="P70" s="16">
        <v>7.6</v>
      </c>
    </row>
    <row r="71" spans="2:26" ht="13.8" customHeight="1" thickBot="1">
      <c r="B71" s="9">
        <v>45693</v>
      </c>
      <c r="C71" s="2">
        <v>6</v>
      </c>
      <c r="D71" s="3">
        <v>250</v>
      </c>
      <c r="E71" s="45">
        <v>238500</v>
      </c>
      <c r="F71" s="3">
        <v>12</v>
      </c>
      <c r="G71" s="10">
        <f t="shared" si="14"/>
        <v>80</v>
      </c>
      <c r="H71" s="16">
        <f t="shared" ref="H71:J75" si="16">AVERAGE(M60:M71)</f>
        <v>10.405000000000001</v>
      </c>
      <c r="I71" s="16">
        <f t="shared" si="16"/>
        <v>4.9583333333333339</v>
      </c>
      <c r="J71" s="16">
        <f t="shared" si="16"/>
        <v>0.68181818181818177</v>
      </c>
      <c r="K71" s="22">
        <f>MAX(P60:P71)</f>
        <v>10.5</v>
      </c>
      <c r="L71" s="15" t="s">
        <v>41</v>
      </c>
      <c r="M71" s="17">
        <v>10.4</v>
      </c>
      <c r="N71" s="16">
        <v>7.6</v>
      </c>
      <c r="O71" s="16">
        <v>0</v>
      </c>
      <c r="P71" s="16">
        <v>6.8</v>
      </c>
    </row>
    <row r="72" spans="2:26" ht="13.8" customHeight="1" thickBot="1">
      <c r="B72" s="9">
        <v>45694</v>
      </c>
      <c r="C72" s="2">
        <v>6</v>
      </c>
      <c r="D72" s="3">
        <v>350</v>
      </c>
      <c r="E72" s="3">
        <v>353500</v>
      </c>
      <c r="F72" s="6">
        <v>12</v>
      </c>
      <c r="G72" s="10">
        <f t="shared" si="14"/>
        <v>84</v>
      </c>
      <c r="H72" s="16">
        <f t="shared" si="16"/>
        <v>10.391666666666667</v>
      </c>
      <c r="I72" s="16">
        <f t="shared" si="16"/>
        <v>4.7583333333333337</v>
      </c>
      <c r="J72" s="16">
        <f t="shared" si="16"/>
        <v>0.68181818181818177</v>
      </c>
      <c r="K72" s="31">
        <f>MAX(P61:P72)</f>
        <v>10.5</v>
      </c>
      <c r="L72" s="15" t="s">
        <v>42</v>
      </c>
      <c r="M72" s="17">
        <v>10.35</v>
      </c>
      <c r="N72" s="16">
        <v>5.7</v>
      </c>
      <c r="O72" s="16">
        <v>0</v>
      </c>
      <c r="P72" s="7">
        <v>5.3</v>
      </c>
      <c r="R72" s="44"/>
      <c r="S72" s="44"/>
      <c r="T72" s="44"/>
      <c r="U72" s="44"/>
      <c r="V72" s="44"/>
      <c r="W72" s="44"/>
      <c r="X72" s="44"/>
      <c r="Y72" s="44"/>
      <c r="Z72" s="44"/>
    </row>
    <row r="73" spans="2:26" ht="13.8" customHeight="1" thickBot="1">
      <c r="B73" s="9">
        <v>45695</v>
      </c>
      <c r="C73" s="2">
        <v>6</v>
      </c>
      <c r="D73" s="3">
        <v>350</v>
      </c>
      <c r="E73" s="3">
        <v>415500</v>
      </c>
      <c r="F73" s="4">
        <v>12</v>
      </c>
      <c r="G73" s="10">
        <f t="shared" si="14"/>
        <v>99</v>
      </c>
      <c r="H73" s="16">
        <f t="shared" si="16"/>
        <v>10.361666666666668</v>
      </c>
      <c r="I73" s="16">
        <f t="shared" si="16"/>
        <v>4.8083333333333336</v>
      </c>
      <c r="J73" s="16">
        <f t="shared" si="16"/>
        <v>0.68181818181818177</v>
      </c>
      <c r="K73" s="22">
        <f>MAX(P62:P73)</f>
        <v>10.5</v>
      </c>
      <c r="L73" s="15" t="s">
        <v>43</v>
      </c>
      <c r="M73" s="17">
        <v>10.15</v>
      </c>
      <c r="N73" s="16">
        <v>5.8</v>
      </c>
      <c r="O73" s="16">
        <v>0</v>
      </c>
      <c r="P73" s="7">
        <v>5.4</v>
      </c>
      <c r="R73" s="44"/>
      <c r="S73" s="44"/>
      <c r="T73" s="44"/>
      <c r="U73" s="44"/>
      <c r="V73" s="44"/>
      <c r="W73" s="44"/>
      <c r="X73" s="44"/>
      <c r="Y73" s="44"/>
      <c r="Z73" s="44"/>
    </row>
    <row r="74" spans="2:26" ht="13.8" customHeight="1" thickBot="1">
      <c r="B74" s="9">
        <v>45696</v>
      </c>
      <c r="C74" s="2">
        <v>6</v>
      </c>
      <c r="D74" s="3">
        <v>300</v>
      </c>
      <c r="E74" s="3">
        <v>378600</v>
      </c>
      <c r="F74" s="3">
        <v>12</v>
      </c>
      <c r="G74" s="10">
        <f t="shared" si="14"/>
        <v>105</v>
      </c>
      <c r="H74" s="20">
        <f t="shared" si="16"/>
        <v>10.320000000000002</v>
      </c>
      <c r="I74" s="16">
        <f t="shared" si="16"/>
        <v>5.4750000000000005</v>
      </c>
      <c r="J74" s="16">
        <f t="shared" si="16"/>
        <v>0.68181818181818177</v>
      </c>
      <c r="K74" s="22">
        <f>MAX(P63:P74)</f>
        <v>10.5</v>
      </c>
      <c r="L74" s="15" t="s">
        <v>44</v>
      </c>
      <c r="M74" s="17">
        <v>10</v>
      </c>
      <c r="N74" s="16">
        <v>8.1</v>
      </c>
      <c r="O74" s="16">
        <v>0</v>
      </c>
      <c r="P74" s="7">
        <v>6</v>
      </c>
      <c r="R74" s="44"/>
      <c r="S74" s="44"/>
      <c r="T74" s="44"/>
      <c r="U74" s="44"/>
      <c r="V74" s="44"/>
      <c r="W74" s="44"/>
      <c r="X74" s="44"/>
      <c r="Y74" s="44"/>
      <c r="Z74" s="44"/>
    </row>
    <row r="75" spans="2:26" ht="13.8" customHeight="1" thickBot="1">
      <c r="B75" s="9">
        <v>45697</v>
      </c>
      <c r="C75" s="2">
        <v>6</v>
      </c>
      <c r="D75" s="3">
        <v>320</v>
      </c>
      <c r="E75" s="3">
        <v>412200</v>
      </c>
      <c r="F75" s="3">
        <v>12</v>
      </c>
      <c r="G75" s="10">
        <f t="shared" si="14"/>
        <v>107</v>
      </c>
      <c r="H75" s="22">
        <f t="shared" si="16"/>
        <v>10.2525</v>
      </c>
      <c r="I75" s="19">
        <f t="shared" si="16"/>
        <v>5.45</v>
      </c>
      <c r="J75" s="16">
        <f t="shared" si="16"/>
        <v>0.68181818181818177</v>
      </c>
      <c r="K75" s="28">
        <f>MAX(P64:P75)</f>
        <v>10.5</v>
      </c>
      <c r="L75" s="15" t="s">
        <v>45</v>
      </c>
      <c r="M75" s="17">
        <v>9.7100000000000009</v>
      </c>
      <c r="N75" s="16">
        <v>5.8</v>
      </c>
      <c r="O75" s="16">
        <v>0</v>
      </c>
      <c r="P75" s="7">
        <v>3.2</v>
      </c>
      <c r="R75" s="44"/>
      <c r="S75" s="44"/>
      <c r="T75" s="44"/>
      <c r="U75" s="44"/>
      <c r="V75" s="44"/>
      <c r="W75" s="44"/>
      <c r="X75" s="44"/>
      <c r="Y75" s="44"/>
      <c r="Z75" s="44"/>
    </row>
    <row r="76" spans="2:26" ht="13.8" customHeight="1">
      <c r="B76" s="9">
        <v>45698</v>
      </c>
      <c r="C76" s="2">
        <v>7</v>
      </c>
      <c r="D76" s="3">
        <v>280</v>
      </c>
      <c r="E76" s="3">
        <v>327900</v>
      </c>
      <c r="F76" s="3">
        <v>11</v>
      </c>
      <c r="G76" s="10">
        <f t="shared" si="14"/>
        <v>106</v>
      </c>
      <c r="H76" s="21">
        <f t="shared" ref="H76:J77" si="17">AVERAGE(M66:M76)</f>
        <v>10.157272727272726</v>
      </c>
      <c r="I76" s="16">
        <f t="shared" si="17"/>
        <v>5.5909090909090899</v>
      </c>
      <c r="J76" s="16">
        <f t="shared" si="17"/>
        <v>0.68181818181818177</v>
      </c>
      <c r="K76" s="21">
        <f>MAX(P66:P76)</f>
        <v>7.6</v>
      </c>
      <c r="L76" s="15" t="s">
        <v>46</v>
      </c>
      <c r="M76" s="17">
        <v>9.66</v>
      </c>
      <c r="N76" s="16">
        <v>7.8</v>
      </c>
      <c r="O76" s="16">
        <v>0</v>
      </c>
      <c r="P76" s="7">
        <v>4.7</v>
      </c>
      <c r="R76" s="44"/>
      <c r="S76" s="44"/>
      <c r="T76" s="44"/>
      <c r="U76" s="44"/>
      <c r="V76" s="44"/>
      <c r="W76" s="44"/>
      <c r="X76" s="44"/>
      <c r="Y76" s="44"/>
      <c r="Z76" s="44"/>
    </row>
    <row r="77" spans="2:26" ht="13.8" customHeight="1" thickBot="1">
      <c r="B77" s="9">
        <v>45699</v>
      </c>
      <c r="C77" s="2">
        <v>7</v>
      </c>
      <c r="D77" s="3">
        <v>280</v>
      </c>
      <c r="E77" s="3">
        <v>310200</v>
      </c>
      <c r="F77" s="3">
        <v>11</v>
      </c>
      <c r="G77" s="10">
        <f t="shared" si="14"/>
        <v>101</v>
      </c>
      <c r="H77" s="16">
        <f t="shared" si="17"/>
        <v>10.080909090909092</v>
      </c>
      <c r="I77" s="16">
        <f t="shared" si="17"/>
        <v>5.2727272727272725</v>
      </c>
      <c r="J77" s="20">
        <f t="shared" si="17"/>
        <v>0.68181818181818177</v>
      </c>
      <c r="K77" s="16">
        <f>MAX(P67:P77)</f>
        <v>7.6</v>
      </c>
      <c r="L77" s="15" t="s">
        <v>47</v>
      </c>
      <c r="M77" s="17">
        <v>9.56</v>
      </c>
      <c r="N77" s="16">
        <v>3</v>
      </c>
      <c r="O77" s="16">
        <v>0</v>
      </c>
      <c r="P77" s="7">
        <v>3.6</v>
      </c>
      <c r="R77" s="44"/>
      <c r="S77" s="44"/>
      <c r="T77" s="44"/>
      <c r="U77" s="44"/>
      <c r="V77" s="44"/>
      <c r="W77" s="44"/>
      <c r="X77" s="44"/>
      <c r="Y77" s="44"/>
      <c r="Z77" s="44"/>
    </row>
    <row r="78" spans="2:26" ht="13.8" customHeight="1" thickBot="1">
      <c r="B78" s="9">
        <v>45700</v>
      </c>
      <c r="C78" s="2">
        <v>7</v>
      </c>
      <c r="D78" s="3">
        <v>320</v>
      </c>
      <c r="E78" s="3">
        <v>337000</v>
      </c>
      <c r="F78" s="3">
        <v>12</v>
      </c>
      <c r="G78" s="10">
        <f t="shared" si="14"/>
        <v>88</v>
      </c>
      <c r="H78" s="16">
        <f t="shared" ref="H78:J81" si="18">AVERAGE(M67:M78)</f>
        <v>10.030000000000001</v>
      </c>
      <c r="I78" s="18">
        <f t="shared" si="18"/>
        <v>4.8416666666666659</v>
      </c>
      <c r="J78" s="22">
        <f t="shared" si="18"/>
        <v>0.79166666666666663</v>
      </c>
      <c r="K78" s="16">
        <f>MAX(P67:P78)</f>
        <v>7.6</v>
      </c>
      <c r="L78" s="15" t="s">
        <v>48</v>
      </c>
      <c r="M78" s="17">
        <v>9.4700000000000006</v>
      </c>
      <c r="N78" s="16">
        <v>0.1</v>
      </c>
      <c r="O78" s="16">
        <v>2</v>
      </c>
      <c r="P78" s="7">
        <v>1.9</v>
      </c>
      <c r="R78" s="44"/>
      <c r="S78" s="44"/>
      <c r="T78" s="44"/>
      <c r="U78" s="44"/>
      <c r="V78" s="44"/>
      <c r="W78" s="44"/>
      <c r="X78" s="44"/>
      <c r="Y78" s="44"/>
      <c r="Z78" s="44"/>
    </row>
    <row r="79" spans="2:26" ht="13.8" customHeight="1">
      <c r="B79" s="9">
        <v>45701</v>
      </c>
      <c r="C79" s="2">
        <v>7</v>
      </c>
      <c r="D79" s="3">
        <v>320</v>
      </c>
      <c r="E79" s="3">
        <v>345600</v>
      </c>
      <c r="F79" s="3">
        <v>12</v>
      </c>
      <c r="G79" s="10">
        <f t="shared" si="14"/>
        <v>90</v>
      </c>
      <c r="H79" s="16">
        <f t="shared" si="18"/>
        <v>9.9533333333333331</v>
      </c>
      <c r="I79" s="16">
        <f t="shared" si="18"/>
        <v>4.8916666666666666</v>
      </c>
      <c r="J79" s="21">
        <f t="shared" si="18"/>
        <v>0.25</v>
      </c>
      <c r="K79" s="16">
        <f>MAX(P68:P79)</f>
        <v>7.6</v>
      </c>
      <c r="L79" s="15" t="s">
        <v>49</v>
      </c>
      <c r="M79" s="17">
        <v>9.4</v>
      </c>
      <c r="N79" s="16">
        <v>4.2</v>
      </c>
      <c r="O79" s="16">
        <v>0</v>
      </c>
      <c r="P79" s="7">
        <v>4.0999999999999996</v>
      </c>
      <c r="R79" s="44"/>
      <c r="S79" s="44"/>
      <c r="T79" s="44"/>
      <c r="U79" s="44"/>
      <c r="V79" s="44"/>
      <c r="W79" s="44"/>
      <c r="X79" s="44"/>
      <c r="Y79" s="44"/>
      <c r="Z79" s="44"/>
    </row>
    <row r="80" spans="2:26" ht="13.8" customHeight="1" thickBot="1">
      <c r="B80" s="9">
        <v>45702</v>
      </c>
      <c r="C80" s="2">
        <v>7</v>
      </c>
      <c r="D80" s="3">
        <v>360</v>
      </c>
      <c r="E80" s="3">
        <v>455800</v>
      </c>
      <c r="F80" s="3">
        <v>12</v>
      </c>
      <c r="G80" s="10">
        <f t="shared" si="14"/>
        <v>106</v>
      </c>
      <c r="H80" s="16">
        <f t="shared" si="18"/>
        <v>9.8783333333333339</v>
      </c>
      <c r="I80" s="20">
        <f t="shared" si="18"/>
        <v>5.541666666666667</v>
      </c>
      <c r="J80" s="16">
        <f t="shared" si="18"/>
        <v>0.18181818181818182</v>
      </c>
      <c r="K80" s="16">
        <f>MAX(P69:P80)</f>
        <v>7.6</v>
      </c>
      <c r="L80" s="15" t="s">
        <v>11</v>
      </c>
      <c r="M80" s="17">
        <v>9.3000000000000007</v>
      </c>
      <c r="N80" s="16">
        <v>10.199999999999999</v>
      </c>
      <c r="O80" s="16" t="s">
        <v>64</v>
      </c>
      <c r="P80" s="7">
        <v>3.1</v>
      </c>
      <c r="R80" s="44"/>
      <c r="S80" s="44"/>
      <c r="T80" s="44"/>
      <c r="U80" s="44"/>
      <c r="V80" s="44"/>
      <c r="W80" s="44"/>
      <c r="X80" s="44"/>
      <c r="Y80" s="44"/>
      <c r="Z80" s="44"/>
    </row>
    <row r="81" spans="2:26" ht="13.8" customHeight="1" thickBot="1">
      <c r="B81" s="9">
        <v>45703</v>
      </c>
      <c r="C81" s="2">
        <v>7</v>
      </c>
      <c r="D81" s="3">
        <v>320</v>
      </c>
      <c r="E81" s="3">
        <v>391700</v>
      </c>
      <c r="F81" s="3">
        <v>12</v>
      </c>
      <c r="G81" s="10">
        <f t="shared" si="14"/>
        <v>102</v>
      </c>
      <c r="H81" s="18">
        <f t="shared" si="18"/>
        <v>9.8016666666666676</v>
      </c>
      <c r="I81" s="22">
        <f t="shared" si="18"/>
        <v>6.2333333333333334</v>
      </c>
      <c r="J81" s="19">
        <f t="shared" si="18"/>
        <v>0.18181818181818182</v>
      </c>
      <c r="K81" s="16">
        <f>MAX(P70:P81)</f>
        <v>7.6</v>
      </c>
      <c r="L81" s="15" t="s">
        <v>8</v>
      </c>
      <c r="M81" s="17">
        <v>9.23</v>
      </c>
      <c r="N81" s="16">
        <v>8.8000000000000007</v>
      </c>
      <c r="O81" s="16">
        <v>0</v>
      </c>
      <c r="P81" s="7">
        <v>2</v>
      </c>
      <c r="R81" s="44"/>
      <c r="S81" s="44"/>
      <c r="T81" s="44"/>
      <c r="U81" s="44"/>
      <c r="V81" s="44"/>
      <c r="W81" s="44"/>
      <c r="X81" s="44"/>
      <c r="Y81" s="44"/>
      <c r="Z81" s="44"/>
    </row>
    <row r="82" spans="2:26" ht="13.8" customHeight="1" thickBot="1">
      <c r="B82" s="9">
        <v>45704</v>
      </c>
      <c r="C82" s="2">
        <v>7</v>
      </c>
      <c r="D82" s="3">
        <v>180</v>
      </c>
      <c r="E82" s="3">
        <v>229700</v>
      </c>
      <c r="F82" s="3">
        <v>11</v>
      </c>
      <c r="G82" s="13">
        <f t="shared" si="14"/>
        <v>116</v>
      </c>
      <c r="H82" s="16">
        <f t="shared" ref="H82:J84" si="19">AVERAGE(M72:M82)</f>
        <v>9.6318181818181827</v>
      </c>
      <c r="I82" s="21">
        <f t="shared" si="19"/>
        <v>6.0454545454545459</v>
      </c>
      <c r="J82" s="16">
        <f t="shared" si="19"/>
        <v>0.65</v>
      </c>
      <c r="K82" s="16">
        <f>MAX(P72:P82)</f>
        <v>6</v>
      </c>
      <c r="L82" s="15" t="s">
        <v>50</v>
      </c>
      <c r="M82" s="17">
        <v>9.1199999999999992</v>
      </c>
      <c r="N82" s="16">
        <v>7</v>
      </c>
      <c r="O82" s="16">
        <v>4.5</v>
      </c>
      <c r="P82" s="7">
        <v>2.2999999999999998</v>
      </c>
      <c r="R82" s="44"/>
      <c r="S82" s="44"/>
      <c r="T82" s="44"/>
      <c r="U82" s="44"/>
      <c r="V82" s="44"/>
      <c r="W82" s="44"/>
      <c r="X82" s="44"/>
      <c r="Y82" s="44"/>
      <c r="Z82" s="44"/>
    </row>
    <row r="83" spans="2:26" ht="13.8" customHeight="1" thickBot="1">
      <c r="B83" s="9">
        <v>45705</v>
      </c>
      <c r="C83" s="2">
        <v>7</v>
      </c>
      <c r="D83" s="3">
        <v>340</v>
      </c>
      <c r="E83" s="3">
        <v>438300</v>
      </c>
      <c r="F83" s="10">
        <v>11</v>
      </c>
      <c r="G83" s="11">
        <f t="shared" si="14"/>
        <v>117</v>
      </c>
      <c r="H83" s="19">
        <f t="shared" si="19"/>
        <v>9.5118181818181835</v>
      </c>
      <c r="I83" s="16">
        <f t="shared" si="19"/>
        <v>5.9818181818181815</v>
      </c>
      <c r="J83" s="16">
        <f t="shared" si="19"/>
        <v>0.65</v>
      </c>
      <c r="K83" s="16">
        <f>MAX(P73:P83)</f>
        <v>6</v>
      </c>
      <c r="L83" s="15" t="s">
        <v>51</v>
      </c>
      <c r="M83" s="17">
        <v>9.0299999999999994</v>
      </c>
      <c r="N83" s="16">
        <v>5</v>
      </c>
      <c r="O83" s="16">
        <v>0</v>
      </c>
      <c r="P83" s="7">
        <v>5.0999999999999996</v>
      </c>
      <c r="R83" s="44"/>
      <c r="S83" s="44"/>
      <c r="T83" s="44"/>
      <c r="U83" s="44"/>
      <c r="V83" s="44"/>
      <c r="W83" s="44"/>
      <c r="X83" s="44"/>
      <c r="Y83" s="44"/>
      <c r="Z83" s="44"/>
    </row>
    <row r="84" spans="2:26" ht="13.8" customHeight="1">
      <c r="B84" s="9">
        <v>45706</v>
      </c>
      <c r="C84" s="2">
        <v>7</v>
      </c>
      <c r="D84" s="3">
        <v>320</v>
      </c>
      <c r="E84" s="3">
        <v>406700</v>
      </c>
      <c r="F84" s="3">
        <v>11</v>
      </c>
      <c r="G84" s="48">
        <f t="shared" si="14"/>
        <v>116</v>
      </c>
      <c r="H84" s="16">
        <f t="shared" si="19"/>
        <v>9.4063636363636363</v>
      </c>
      <c r="I84" s="16">
        <f t="shared" si="19"/>
        <v>5.963636363636363</v>
      </c>
      <c r="J84" s="16">
        <f t="shared" si="19"/>
        <v>0.65</v>
      </c>
      <c r="K84" s="16">
        <f>MAX(P74:P84)</f>
        <v>6</v>
      </c>
      <c r="L84" s="15" t="s">
        <v>52</v>
      </c>
      <c r="M84" s="17">
        <v>8.99</v>
      </c>
      <c r="N84" s="16">
        <v>5.6</v>
      </c>
      <c r="O84" s="16">
        <v>0</v>
      </c>
      <c r="P84" s="7">
        <v>4.4000000000000004</v>
      </c>
    </row>
    <row r="85" spans="2:26" ht="13.8" customHeight="1" thickBot="1">
      <c r="B85" s="9">
        <v>45707</v>
      </c>
      <c r="C85" s="2">
        <v>7</v>
      </c>
      <c r="D85" s="3">
        <v>280</v>
      </c>
      <c r="E85" s="3">
        <v>348000</v>
      </c>
      <c r="F85" s="3">
        <v>12</v>
      </c>
      <c r="G85" s="48">
        <f t="shared" si="14"/>
        <v>104</v>
      </c>
      <c r="H85" s="20">
        <f t="shared" ref="H85:H93" si="20">AVERAGE(M74:M85)</f>
        <v>9.3658333333333328</v>
      </c>
      <c r="I85" s="16">
        <f t="shared" ref="I85:I93" si="21">AVERAGE(N74:N85)</f>
        <v>5.8583333333333334</v>
      </c>
      <c r="J85" s="16">
        <f t="shared" ref="J85:J93" si="22">AVERAGE(O74:O85)</f>
        <v>0.59090909090909094</v>
      </c>
      <c r="K85" s="20">
        <f t="shared" ref="K85:K93" si="23">MAX(P74:P85)</f>
        <v>6</v>
      </c>
      <c r="L85" s="15" t="s">
        <v>44</v>
      </c>
      <c r="M85" s="17">
        <v>8.92</v>
      </c>
      <c r="N85" s="16">
        <v>4.7</v>
      </c>
      <c r="O85" s="16">
        <v>0</v>
      </c>
      <c r="P85" s="7">
        <v>4.7</v>
      </c>
    </row>
    <row r="86" spans="2:26" ht="13.8" customHeight="1" thickBot="1">
      <c r="B86" s="9">
        <v>45708</v>
      </c>
      <c r="C86" s="2">
        <v>7</v>
      </c>
      <c r="D86" s="3">
        <v>280</v>
      </c>
      <c r="E86" s="3">
        <v>345200</v>
      </c>
      <c r="F86" s="3">
        <v>12</v>
      </c>
      <c r="G86" s="48">
        <f t="shared" si="14"/>
        <v>103</v>
      </c>
      <c r="H86" s="22">
        <f t="shared" si="20"/>
        <v>9.2741666666666678</v>
      </c>
      <c r="I86" s="19">
        <f t="shared" si="21"/>
        <v>5.8416666666666677</v>
      </c>
      <c r="J86" s="18">
        <f t="shared" si="22"/>
        <v>0.59090909090909094</v>
      </c>
      <c r="K86" s="22">
        <f t="shared" si="23"/>
        <v>5.0999999999999996</v>
      </c>
      <c r="L86" s="15" t="s">
        <v>53</v>
      </c>
      <c r="M86" s="17">
        <v>8.9</v>
      </c>
      <c r="N86" s="16">
        <v>7.9</v>
      </c>
      <c r="O86" s="16">
        <v>0</v>
      </c>
      <c r="P86" s="7">
        <v>3.2</v>
      </c>
    </row>
    <row r="87" spans="2:26" ht="13.8" customHeight="1">
      <c r="B87" s="9">
        <v>45709</v>
      </c>
      <c r="C87" s="2">
        <v>8</v>
      </c>
      <c r="D87" s="3">
        <v>300</v>
      </c>
      <c r="E87" s="3">
        <v>332400</v>
      </c>
      <c r="F87" s="3">
        <v>12</v>
      </c>
      <c r="G87" s="48">
        <f t="shared" si="14"/>
        <v>92</v>
      </c>
      <c r="H87" s="21">
        <f t="shared" si="20"/>
        <v>9.1925000000000008</v>
      </c>
      <c r="I87" s="16">
        <f t="shared" si="21"/>
        <v>5.7250000000000014</v>
      </c>
      <c r="J87" s="16">
        <f t="shared" si="22"/>
        <v>0.59090909090909094</v>
      </c>
      <c r="K87" s="21">
        <f t="shared" si="23"/>
        <v>5.0999999999999996</v>
      </c>
      <c r="L87" s="15" t="s">
        <v>37</v>
      </c>
      <c r="M87" s="17">
        <v>8.73</v>
      </c>
      <c r="N87" s="16">
        <v>4.4000000000000004</v>
      </c>
      <c r="O87" s="16">
        <v>0</v>
      </c>
      <c r="P87" s="7">
        <v>3.1</v>
      </c>
    </row>
    <row r="88" spans="2:26" ht="13.8" customHeight="1">
      <c r="B88" s="9">
        <v>45710</v>
      </c>
      <c r="C88" s="2">
        <v>8</v>
      </c>
      <c r="D88" s="3">
        <v>280</v>
      </c>
      <c r="E88" s="3">
        <v>348900</v>
      </c>
      <c r="F88" s="3">
        <v>12</v>
      </c>
      <c r="G88" s="48">
        <f t="shared" si="14"/>
        <v>104</v>
      </c>
      <c r="H88" s="16">
        <f t="shared" si="20"/>
        <v>9.1158333333333328</v>
      </c>
      <c r="I88" s="16">
        <f t="shared" si="21"/>
        <v>5.6499999999999995</v>
      </c>
      <c r="J88" s="16">
        <f t="shared" si="22"/>
        <v>0.59090909090909094</v>
      </c>
      <c r="K88" s="16">
        <f t="shared" si="23"/>
        <v>5.0999999999999996</v>
      </c>
      <c r="L88" s="15" t="s">
        <v>28</v>
      </c>
      <c r="M88" s="17">
        <v>8.74</v>
      </c>
      <c r="N88" s="16">
        <v>6.9</v>
      </c>
      <c r="O88" s="16">
        <v>0</v>
      </c>
      <c r="P88" s="7">
        <v>4.7</v>
      </c>
    </row>
    <row r="89" spans="2:26" ht="13.8" customHeight="1">
      <c r="B89" s="9">
        <v>45711</v>
      </c>
      <c r="C89" s="2">
        <v>8</v>
      </c>
      <c r="D89" s="3">
        <v>300</v>
      </c>
      <c r="E89" s="3">
        <v>334500</v>
      </c>
      <c r="F89" s="3">
        <v>12</v>
      </c>
      <c r="G89" s="48">
        <f t="shared" si="14"/>
        <v>93</v>
      </c>
      <c r="H89" s="16">
        <f t="shared" si="20"/>
        <v>9.0475000000000012</v>
      </c>
      <c r="I89" s="16">
        <f t="shared" si="21"/>
        <v>6.2583333333333329</v>
      </c>
      <c r="J89" s="16">
        <f t="shared" si="22"/>
        <v>0.59090909090909094</v>
      </c>
      <c r="K89" s="16">
        <f t="shared" si="23"/>
        <v>5.0999999999999996</v>
      </c>
      <c r="L89" s="15" t="s">
        <v>21</v>
      </c>
      <c r="M89" s="17">
        <v>8.74</v>
      </c>
      <c r="N89" s="16">
        <v>10.3</v>
      </c>
      <c r="O89" s="16">
        <v>0</v>
      </c>
      <c r="P89" s="7">
        <v>3.7</v>
      </c>
    </row>
    <row r="90" spans="2:26" ht="13.8" customHeight="1" thickBot="1">
      <c r="B90" s="9">
        <v>45712</v>
      </c>
      <c r="C90" s="2">
        <v>8</v>
      </c>
      <c r="D90" s="3">
        <v>340</v>
      </c>
      <c r="E90" s="3">
        <v>369900</v>
      </c>
      <c r="F90" s="3">
        <v>12</v>
      </c>
      <c r="G90" s="48">
        <f t="shared" si="14"/>
        <v>91</v>
      </c>
      <c r="H90" s="20">
        <f t="shared" si="20"/>
        <v>8.9916666666666671</v>
      </c>
      <c r="I90" s="20">
        <f t="shared" si="21"/>
        <v>6.7</v>
      </c>
      <c r="J90" s="16">
        <f t="shared" si="22"/>
        <v>0.40909090909090912</v>
      </c>
      <c r="K90" s="16">
        <f t="shared" si="23"/>
        <v>5.0999999999999996</v>
      </c>
      <c r="L90" s="15" t="s">
        <v>28</v>
      </c>
      <c r="M90" s="17">
        <v>8.8000000000000007</v>
      </c>
      <c r="N90" s="16">
        <v>5.4</v>
      </c>
      <c r="O90" s="16">
        <v>0</v>
      </c>
      <c r="P90" s="7">
        <v>3.8</v>
      </c>
    </row>
    <row r="91" spans="2:26" ht="13.8" customHeight="1" thickBot="1">
      <c r="B91" s="9">
        <v>45713</v>
      </c>
      <c r="C91" s="2">
        <v>8</v>
      </c>
      <c r="D91" s="3">
        <v>340</v>
      </c>
      <c r="E91" s="3">
        <v>412100</v>
      </c>
      <c r="F91" s="3">
        <v>12</v>
      </c>
      <c r="G91" s="48">
        <f t="shared" si="14"/>
        <v>101</v>
      </c>
      <c r="H91" s="31">
        <f t="shared" si="20"/>
        <v>8.9433333333333334</v>
      </c>
      <c r="I91" s="22">
        <f t="shared" si="21"/>
        <v>7.2416666666666671</v>
      </c>
      <c r="J91" s="19">
        <f t="shared" si="22"/>
        <v>0.45</v>
      </c>
      <c r="K91" s="16">
        <f t="shared" si="23"/>
        <v>5.0999999999999996</v>
      </c>
      <c r="L91" s="15" t="s">
        <v>11</v>
      </c>
      <c r="M91" s="17">
        <v>8.82</v>
      </c>
      <c r="N91" s="16">
        <v>10.7</v>
      </c>
      <c r="O91" s="16" t="s">
        <v>64</v>
      </c>
      <c r="P91" s="7">
        <v>3</v>
      </c>
    </row>
    <row r="92" spans="2:26" ht="13.8" customHeight="1" thickBot="1">
      <c r="B92" s="9">
        <v>45714</v>
      </c>
      <c r="C92" s="2">
        <v>8</v>
      </c>
      <c r="D92" s="3">
        <v>270</v>
      </c>
      <c r="E92" s="3">
        <v>322400</v>
      </c>
      <c r="F92" s="3">
        <v>12</v>
      </c>
      <c r="G92" s="48">
        <f t="shared" si="14"/>
        <v>100</v>
      </c>
      <c r="H92" s="22">
        <f t="shared" si="20"/>
        <v>8.9091666666666658</v>
      </c>
      <c r="I92" s="27">
        <f t="shared" si="21"/>
        <v>7.0166666666666666</v>
      </c>
      <c r="J92" s="16">
        <f t="shared" si="22"/>
        <v>0.45</v>
      </c>
      <c r="K92" s="16">
        <f t="shared" si="23"/>
        <v>5.0999999999999996</v>
      </c>
      <c r="L92" s="15" t="s">
        <v>21</v>
      </c>
      <c r="M92" s="17">
        <v>8.89</v>
      </c>
      <c r="N92" s="16">
        <v>7.5</v>
      </c>
      <c r="O92" s="16" t="s">
        <v>64</v>
      </c>
      <c r="P92" s="7">
        <v>3.9</v>
      </c>
    </row>
    <row r="93" spans="2:26" ht="13.8" customHeight="1" thickBot="1">
      <c r="B93" s="9">
        <v>45715</v>
      </c>
      <c r="C93" s="2">
        <v>8</v>
      </c>
      <c r="D93" s="3">
        <v>320</v>
      </c>
      <c r="E93" s="3">
        <v>360600</v>
      </c>
      <c r="F93" s="3">
        <v>12</v>
      </c>
      <c r="G93" s="55">
        <f t="shared" si="14"/>
        <v>94</v>
      </c>
      <c r="H93" s="33">
        <f t="shared" si="20"/>
        <v>8.8916666666666657</v>
      </c>
      <c r="I93" s="19">
        <f t="shared" si="21"/>
        <v>7.0416666666666652</v>
      </c>
      <c r="J93" s="16">
        <f t="shared" si="22"/>
        <v>0.5</v>
      </c>
      <c r="K93" s="20">
        <f t="shared" si="23"/>
        <v>5.0999999999999996</v>
      </c>
      <c r="L93" s="15" t="s">
        <v>8</v>
      </c>
      <c r="M93" s="17">
        <v>9.02</v>
      </c>
      <c r="N93" s="16">
        <v>9.1</v>
      </c>
      <c r="O93" s="16" t="s">
        <v>64</v>
      </c>
      <c r="P93" s="7">
        <v>2.5</v>
      </c>
    </row>
    <row r="94" spans="2:26" ht="13.8" customHeight="1" thickBot="1">
      <c r="B94" s="9">
        <v>45716</v>
      </c>
      <c r="C94" s="2">
        <v>8</v>
      </c>
      <c r="D94" s="3">
        <v>330</v>
      </c>
      <c r="E94" s="3">
        <v>400300</v>
      </c>
      <c r="F94" s="10">
        <v>11</v>
      </c>
      <c r="G94" s="11">
        <f t="shared" si="14"/>
        <v>110</v>
      </c>
      <c r="H94" s="26">
        <f t="shared" ref="H94:J98" si="24">AVERAGE(M84:M94)</f>
        <v>8.8645454545454569</v>
      </c>
      <c r="I94" s="19">
        <f t="shared" si="24"/>
        <v>6.5909090909090899</v>
      </c>
      <c r="J94" s="16">
        <f t="shared" si="24"/>
        <v>0</v>
      </c>
      <c r="K94" s="31">
        <f>MAX(P84:P94)</f>
        <v>4.7</v>
      </c>
      <c r="L94" s="15" t="s">
        <v>13</v>
      </c>
      <c r="M94" s="17">
        <v>8.9600000000000009</v>
      </c>
      <c r="N94" s="16">
        <v>0</v>
      </c>
      <c r="O94" s="16">
        <v>0</v>
      </c>
      <c r="P94" s="7">
        <v>2.4</v>
      </c>
    </row>
    <row r="95" spans="2:26" ht="13.8" customHeight="1" thickBot="1">
      <c r="B95" s="9">
        <v>45717</v>
      </c>
      <c r="C95" s="2">
        <v>8</v>
      </c>
      <c r="D95" s="3">
        <v>360</v>
      </c>
      <c r="E95" s="3">
        <v>399600</v>
      </c>
      <c r="F95" s="3">
        <v>11</v>
      </c>
      <c r="G95" s="48">
        <f t="shared" si="14"/>
        <v>101</v>
      </c>
      <c r="H95" s="28">
        <f t="shared" si="24"/>
        <v>8.8954545454545428</v>
      </c>
      <c r="I95" s="19">
        <f t="shared" si="24"/>
        <v>6.754545454545454</v>
      </c>
      <c r="J95" s="16">
        <f t="shared" si="24"/>
        <v>0</v>
      </c>
      <c r="K95" s="22">
        <f>MAX(P85:P95)</f>
        <v>4.7</v>
      </c>
      <c r="L95" s="15" t="s">
        <v>7</v>
      </c>
      <c r="M95" s="17">
        <v>9.33</v>
      </c>
      <c r="N95" s="16">
        <v>7.4</v>
      </c>
      <c r="O95" s="16" t="s">
        <v>64</v>
      </c>
      <c r="P95" s="16">
        <v>3.6</v>
      </c>
    </row>
    <row r="96" spans="2:26" ht="13.8" customHeight="1" thickBot="1">
      <c r="B96" s="9">
        <v>45718</v>
      </c>
      <c r="C96" s="2">
        <v>8</v>
      </c>
      <c r="D96" s="3">
        <v>320</v>
      </c>
      <c r="E96" s="3">
        <v>315800</v>
      </c>
      <c r="F96" s="3">
        <v>11</v>
      </c>
      <c r="G96" s="48">
        <f t="shared" si="14"/>
        <v>90</v>
      </c>
      <c r="H96" s="21">
        <f t="shared" si="24"/>
        <v>8.9563636363636387</v>
      </c>
      <c r="I96" s="16">
        <f t="shared" si="24"/>
        <v>6.327272727272728</v>
      </c>
      <c r="J96" s="23">
        <f t="shared" si="24"/>
        <v>0.7142857142857143</v>
      </c>
      <c r="K96" s="28">
        <f>MAX(P86:P96)</f>
        <v>4.7</v>
      </c>
      <c r="L96" s="15" t="s">
        <v>13</v>
      </c>
      <c r="M96" s="17">
        <v>9.59</v>
      </c>
      <c r="N96" s="16">
        <v>0</v>
      </c>
      <c r="O96" s="16">
        <v>5</v>
      </c>
      <c r="P96" s="16">
        <v>3.1</v>
      </c>
    </row>
    <row r="97" spans="2:16" ht="13.8" customHeight="1" thickBot="1">
      <c r="B97" s="9">
        <v>45719</v>
      </c>
      <c r="C97" s="2">
        <v>8</v>
      </c>
      <c r="D97" s="3">
        <v>200</v>
      </c>
      <c r="E97" s="3">
        <v>190800</v>
      </c>
      <c r="F97" s="3">
        <v>11</v>
      </c>
      <c r="G97" s="48">
        <f t="shared" si="14"/>
        <v>87</v>
      </c>
      <c r="H97" s="20">
        <f t="shared" si="24"/>
        <v>9.0345454545454569</v>
      </c>
      <c r="I97" s="23">
        <f t="shared" si="24"/>
        <v>5.6090909090909093</v>
      </c>
      <c r="J97" s="16">
        <f t="shared" si="24"/>
        <v>3.7857142857142856</v>
      </c>
      <c r="K97" s="21">
        <f>MAX(P87:P97)</f>
        <v>8.6999999999999993</v>
      </c>
      <c r="L97" s="15" t="s">
        <v>54</v>
      </c>
      <c r="M97" s="17">
        <v>9.76</v>
      </c>
      <c r="N97" s="16">
        <v>0</v>
      </c>
      <c r="O97" s="16">
        <v>21.5</v>
      </c>
      <c r="P97" s="16">
        <v>8.6999999999999993</v>
      </c>
    </row>
    <row r="98" spans="2:16" ht="13.8" customHeight="1" thickBot="1">
      <c r="B98" s="9">
        <v>45720</v>
      </c>
      <c r="C98" s="2">
        <v>9</v>
      </c>
      <c r="D98" s="3">
        <v>300</v>
      </c>
      <c r="E98" s="3">
        <v>261000</v>
      </c>
      <c r="F98" s="3">
        <v>11</v>
      </c>
      <c r="G98" s="48">
        <f t="shared" si="14"/>
        <v>79</v>
      </c>
      <c r="H98" s="22">
        <f t="shared" si="24"/>
        <v>9.1200000000000028</v>
      </c>
      <c r="I98" s="19">
        <f t="shared" si="24"/>
        <v>5.209090909090909</v>
      </c>
      <c r="J98" s="34">
        <f t="shared" si="24"/>
        <v>5</v>
      </c>
      <c r="K98" s="16">
        <f>MAX(P88:P98)</f>
        <v>12.9</v>
      </c>
      <c r="L98" s="15" t="s">
        <v>13</v>
      </c>
      <c r="M98" s="17">
        <v>9.67</v>
      </c>
      <c r="N98" s="16">
        <v>0</v>
      </c>
      <c r="O98" s="16">
        <v>8.5</v>
      </c>
      <c r="P98" s="16">
        <v>12.9</v>
      </c>
    </row>
    <row r="99" spans="2:16" ht="13.8" customHeight="1" thickBot="1">
      <c r="B99" s="9">
        <v>45721</v>
      </c>
      <c r="C99" s="2">
        <v>8</v>
      </c>
      <c r="D99" s="3">
        <v>340</v>
      </c>
      <c r="E99" s="3">
        <v>310100</v>
      </c>
      <c r="F99" s="3">
        <v>13</v>
      </c>
      <c r="G99" s="48">
        <f t="shared" si="14"/>
        <v>70</v>
      </c>
      <c r="H99" s="21">
        <f>AVERAGE(M87:M99)</f>
        <v>9.1500000000000021</v>
      </c>
      <c r="I99" s="29">
        <f>AVERAGE(N87:N99)</f>
        <v>4.7461538461538462</v>
      </c>
      <c r="J99" s="22">
        <f>AVERAGE(O87:O99)</f>
        <v>4.2777777777777777</v>
      </c>
      <c r="K99" s="16">
        <f>MAX(P87:P99)</f>
        <v>12.9</v>
      </c>
      <c r="L99" s="15" t="s">
        <v>13</v>
      </c>
      <c r="M99" s="17">
        <v>9.9</v>
      </c>
      <c r="N99" s="16">
        <v>0</v>
      </c>
      <c r="O99" s="16">
        <v>3.5</v>
      </c>
      <c r="P99" s="16">
        <v>10.3</v>
      </c>
    </row>
    <row r="100" spans="2:16" ht="13.8" customHeight="1" thickBot="1">
      <c r="B100" s="9">
        <v>45722</v>
      </c>
      <c r="C100" s="2">
        <v>9</v>
      </c>
      <c r="D100" s="3">
        <v>320</v>
      </c>
      <c r="E100" s="3">
        <v>237400</v>
      </c>
      <c r="F100" s="3">
        <v>11</v>
      </c>
      <c r="G100" s="55">
        <f t="shared" si="14"/>
        <v>67</v>
      </c>
      <c r="H100" s="16">
        <f t="shared" ref="H100:J107" si="25">AVERAGE(M90:M100)</f>
        <v>9.2272727272727284</v>
      </c>
      <c r="I100" s="16">
        <f t="shared" si="25"/>
        <v>4.081818181818182</v>
      </c>
      <c r="J100" s="21">
        <f t="shared" si="25"/>
        <v>5.5</v>
      </c>
      <c r="K100" s="16">
        <f t="shared" ref="K100:K107" si="26">MAX(P90:P100)</f>
        <v>12.9</v>
      </c>
      <c r="L100" s="15" t="s">
        <v>55</v>
      </c>
      <c r="M100" s="17">
        <v>8.76</v>
      </c>
      <c r="N100" s="16">
        <v>4.8</v>
      </c>
      <c r="O100" s="16">
        <v>0</v>
      </c>
      <c r="P100" s="16">
        <v>10.6</v>
      </c>
    </row>
    <row r="101" spans="2:16" ht="13.8" customHeight="1" thickBot="1">
      <c r="B101" s="9">
        <v>45723</v>
      </c>
      <c r="C101" s="2">
        <v>9</v>
      </c>
      <c r="D101" s="3">
        <v>360</v>
      </c>
      <c r="E101" s="3">
        <v>312100</v>
      </c>
      <c r="F101" s="10">
        <v>11</v>
      </c>
      <c r="G101" s="11">
        <f t="shared" si="14"/>
        <v>79</v>
      </c>
      <c r="H101" s="19">
        <f t="shared" si="25"/>
        <v>9.242727272727274</v>
      </c>
      <c r="I101" s="16">
        <f t="shared" si="25"/>
        <v>4.1818181818181808</v>
      </c>
      <c r="J101" s="16">
        <f t="shared" si="25"/>
        <v>5.5</v>
      </c>
      <c r="K101" s="16">
        <f t="shared" si="26"/>
        <v>12.9</v>
      </c>
      <c r="L101" s="15" t="s">
        <v>56</v>
      </c>
      <c r="M101" s="17">
        <v>8.9700000000000006</v>
      </c>
      <c r="N101" s="16">
        <v>6.5</v>
      </c>
      <c r="O101" s="16">
        <v>0</v>
      </c>
      <c r="P101" s="16">
        <v>9.1999999999999993</v>
      </c>
    </row>
    <row r="102" spans="2:16" ht="13.8" customHeight="1">
      <c r="B102" s="9">
        <v>45724</v>
      </c>
      <c r="C102" s="2">
        <v>9</v>
      </c>
      <c r="D102" s="3">
        <v>360</v>
      </c>
      <c r="E102" s="3">
        <v>235800</v>
      </c>
      <c r="F102" s="3">
        <v>11</v>
      </c>
      <c r="G102" s="48">
        <f t="shared" si="14"/>
        <v>60</v>
      </c>
      <c r="H102" s="16">
        <f t="shared" si="25"/>
        <v>9.2654545454545474</v>
      </c>
      <c r="I102" s="16">
        <f t="shared" si="25"/>
        <v>3.4727272727272722</v>
      </c>
      <c r="J102" s="16">
        <f t="shared" si="25"/>
        <v>4.8125</v>
      </c>
      <c r="K102" s="16">
        <f t="shared" si="26"/>
        <v>12.9</v>
      </c>
      <c r="L102" s="15" t="s">
        <v>38</v>
      </c>
      <c r="M102" s="17">
        <v>9.07</v>
      </c>
      <c r="N102" s="16">
        <v>2.9</v>
      </c>
      <c r="O102" s="16">
        <v>0</v>
      </c>
      <c r="P102" s="16">
        <v>6.3</v>
      </c>
    </row>
    <row r="103" spans="2:16" ht="13.8" customHeight="1">
      <c r="B103" s="9">
        <v>45725</v>
      </c>
      <c r="C103" s="2">
        <v>9</v>
      </c>
      <c r="D103" s="3">
        <v>280</v>
      </c>
      <c r="E103" s="3">
        <v>195200</v>
      </c>
      <c r="F103" s="3">
        <v>11</v>
      </c>
      <c r="G103" s="48">
        <f t="shared" si="14"/>
        <v>63</v>
      </c>
      <c r="H103" s="16">
        <f t="shared" si="25"/>
        <v>9.3172727272727283</v>
      </c>
      <c r="I103" s="16">
        <f t="shared" si="25"/>
        <v>3.6909090909090909</v>
      </c>
      <c r="J103" s="18">
        <f t="shared" si="25"/>
        <v>4.8125</v>
      </c>
      <c r="K103" s="19">
        <f t="shared" si="26"/>
        <v>12.9</v>
      </c>
      <c r="L103" s="15" t="s">
        <v>11</v>
      </c>
      <c r="M103" s="17">
        <v>9.4600000000000009</v>
      </c>
      <c r="N103" s="16">
        <v>9.9</v>
      </c>
      <c r="O103" s="16" t="s">
        <v>64</v>
      </c>
      <c r="P103" s="16">
        <v>8.3000000000000007</v>
      </c>
    </row>
    <row r="104" spans="2:16" ht="13.8" customHeight="1" thickBot="1">
      <c r="B104" s="9">
        <v>45726</v>
      </c>
      <c r="C104" s="2">
        <v>9</v>
      </c>
      <c r="D104" s="3">
        <v>400</v>
      </c>
      <c r="E104" s="3">
        <v>284800</v>
      </c>
      <c r="F104" s="3">
        <v>11</v>
      </c>
      <c r="G104" s="48">
        <f t="shared" si="14"/>
        <v>65</v>
      </c>
      <c r="H104" s="16">
        <f t="shared" si="25"/>
        <v>9.3936363636363627</v>
      </c>
      <c r="I104" s="16">
        <f t="shared" si="25"/>
        <v>3.7636363636363637</v>
      </c>
      <c r="J104" s="23">
        <f t="shared" si="25"/>
        <v>4.8125</v>
      </c>
      <c r="K104" s="19">
        <f t="shared" si="26"/>
        <v>12.9</v>
      </c>
      <c r="L104" s="15" t="s">
        <v>11</v>
      </c>
      <c r="M104" s="17">
        <v>9.86</v>
      </c>
      <c r="N104" s="16">
        <v>9.9</v>
      </c>
      <c r="O104" s="16" t="s">
        <v>64</v>
      </c>
      <c r="P104" s="16">
        <v>5.4</v>
      </c>
    </row>
    <row r="105" spans="2:16" ht="13.8" customHeight="1" thickBot="1">
      <c r="B105" s="9">
        <v>45727</v>
      </c>
      <c r="C105" s="2">
        <v>9</v>
      </c>
      <c r="D105" s="3">
        <v>300</v>
      </c>
      <c r="E105" s="3">
        <v>206400</v>
      </c>
      <c r="F105" s="3">
        <v>11</v>
      </c>
      <c r="G105" s="48">
        <f t="shared" si="14"/>
        <v>63</v>
      </c>
      <c r="H105" s="16">
        <f t="shared" si="25"/>
        <v>9.5009090909090919</v>
      </c>
      <c r="I105" s="18">
        <f t="shared" si="25"/>
        <v>3.7636363636363637</v>
      </c>
      <c r="J105" s="22">
        <f t="shared" si="25"/>
        <v>6.125</v>
      </c>
      <c r="K105" s="16">
        <f t="shared" si="26"/>
        <v>12.9</v>
      </c>
      <c r="L105" s="15" t="s">
        <v>54</v>
      </c>
      <c r="M105" s="17">
        <v>10.14</v>
      </c>
      <c r="N105" s="16">
        <v>0</v>
      </c>
      <c r="O105" s="16">
        <v>10.5</v>
      </c>
      <c r="P105" s="16">
        <v>8.6</v>
      </c>
    </row>
    <row r="106" spans="2:16" ht="13.8" customHeight="1">
      <c r="B106" s="9">
        <v>45728</v>
      </c>
      <c r="C106" s="2">
        <v>9</v>
      </c>
      <c r="D106" s="3">
        <v>360</v>
      </c>
      <c r="E106" s="3">
        <v>231500</v>
      </c>
      <c r="F106" s="3">
        <v>11</v>
      </c>
      <c r="G106" s="48">
        <f t="shared" si="14"/>
        <v>58</v>
      </c>
      <c r="H106" s="16">
        <f t="shared" si="25"/>
        <v>9.5927272727272737</v>
      </c>
      <c r="I106" s="16">
        <f t="shared" si="25"/>
        <v>3.2272727272727271</v>
      </c>
      <c r="J106" s="21">
        <f t="shared" si="25"/>
        <v>5.4444444444444446</v>
      </c>
      <c r="K106" s="16">
        <f t="shared" si="26"/>
        <v>12.9</v>
      </c>
      <c r="L106" s="15" t="s">
        <v>57</v>
      </c>
      <c r="M106" s="17">
        <v>10.34</v>
      </c>
      <c r="N106" s="16">
        <v>1.5</v>
      </c>
      <c r="O106" s="16">
        <v>0</v>
      </c>
      <c r="P106" s="16">
        <v>8.6</v>
      </c>
    </row>
    <row r="107" spans="2:16" ht="13.8" customHeight="1" thickBot="1">
      <c r="B107" s="9">
        <v>45729</v>
      </c>
      <c r="C107" s="2">
        <v>9</v>
      </c>
      <c r="D107" s="3">
        <v>360</v>
      </c>
      <c r="E107" s="3">
        <v>220300</v>
      </c>
      <c r="F107" s="3">
        <v>11</v>
      </c>
      <c r="G107" s="48">
        <f t="shared" si="14"/>
        <v>56</v>
      </c>
      <c r="H107" s="16">
        <f t="shared" si="25"/>
        <v>9.6563636363636363</v>
      </c>
      <c r="I107" s="20">
        <f t="shared" si="25"/>
        <v>3.5363636363636362</v>
      </c>
      <c r="J107" s="16">
        <f t="shared" si="25"/>
        <v>5.5</v>
      </c>
      <c r="K107" s="20">
        <f t="shared" si="26"/>
        <v>12.9</v>
      </c>
      <c r="L107" s="15" t="s">
        <v>58</v>
      </c>
      <c r="M107" s="17">
        <v>10.29</v>
      </c>
      <c r="N107" s="16">
        <v>3.4</v>
      </c>
      <c r="O107" s="16" t="s">
        <v>64</v>
      </c>
      <c r="P107" s="16">
        <v>7.6</v>
      </c>
    </row>
    <row r="108" spans="2:16" ht="13.8" customHeight="1" thickBot="1">
      <c r="B108" s="9">
        <v>45730</v>
      </c>
      <c r="C108" s="2">
        <v>9</v>
      </c>
      <c r="D108" s="3">
        <v>400</v>
      </c>
      <c r="E108" s="3">
        <v>223600</v>
      </c>
      <c r="F108" s="3">
        <v>9</v>
      </c>
      <c r="G108" s="48">
        <f t="shared" si="14"/>
        <v>62</v>
      </c>
      <c r="H108" s="18">
        <f>AVERAGE(M100:M108)</f>
        <v>9.6911111111111126</v>
      </c>
      <c r="I108" s="22">
        <f>AVERAGE(N100:N108)</f>
        <v>5.2888888888888879</v>
      </c>
      <c r="J108" s="19">
        <f>AVERAGE(O100:O108)</f>
        <v>2.1</v>
      </c>
      <c r="K108" s="22">
        <f>MAX(P100:P108)</f>
        <v>10.6</v>
      </c>
      <c r="L108" s="15" t="s">
        <v>7</v>
      </c>
      <c r="M108" s="17">
        <v>10.33</v>
      </c>
      <c r="N108" s="16">
        <v>8.6999999999999993</v>
      </c>
      <c r="O108" s="16" t="s">
        <v>64</v>
      </c>
      <c r="P108" s="16">
        <v>8.1999999999999993</v>
      </c>
    </row>
    <row r="109" spans="2:16" ht="13.8" customHeight="1">
      <c r="B109" s="9">
        <v>45731</v>
      </c>
      <c r="C109" s="2">
        <v>10</v>
      </c>
      <c r="D109" s="3">
        <v>440</v>
      </c>
      <c r="E109" s="3">
        <v>258700</v>
      </c>
      <c r="F109" s="3">
        <v>11</v>
      </c>
      <c r="G109" s="48">
        <f t="shared" si="14"/>
        <v>53</v>
      </c>
      <c r="H109" s="16">
        <f>AVERAGE(M99:M109)</f>
        <v>9.7718181818181815</v>
      </c>
      <c r="I109" s="21">
        <f>AVERAGE(N99:N109)</f>
        <v>4.3272727272727272</v>
      </c>
      <c r="J109" s="16">
        <f>AVERAGE(O99:O109)</f>
        <v>2.2142857142857144</v>
      </c>
      <c r="K109" s="21">
        <f>MAX(P99:P109)</f>
        <v>14</v>
      </c>
      <c r="L109" s="15" t="s">
        <v>13</v>
      </c>
      <c r="M109" s="17">
        <v>10.37</v>
      </c>
      <c r="N109" s="16">
        <v>0</v>
      </c>
      <c r="O109" s="16">
        <v>1.5</v>
      </c>
      <c r="P109" s="16">
        <v>14</v>
      </c>
    </row>
    <row r="110" spans="2:16" ht="13.8" customHeight="1">
      <c r="B110" s="9">
        <v>45732</v>
      </c>
      <c r="C110" s="2">
        <v>10</v>
      </c>
      <c r="D110" s="3">
        <v>250</v>
      </c>
      <c r="E110" s="3">
        <v>153300</v>
      </c>
      <c r="F110" s="7">
        <v>10</v>
      </c>
      <c r="G110" s="48">
        <f t="shared" si="14"/>
        <v>61</v>
      </c>
      <c r="H110" s="16">
        <f t="shared" ref="H110:J112" si="27">AVERAGE(M101:M110)</f>
        <v>9.9259999999999984</v>
      </c>
      <c r="I110" s="16">
        <f t="shared" si="27"/>
        <v>4.2799999999999994</v>
      </c>
      <c r="J110" s="16">
        <f t="shared" si="27"/>
        <v>3.75</v>
      </c>
      <c r="K110" s="16">
        <f>MAX(P101:P110)</f>
        <v>14</v>
      </c>
      <c r="L110" s="15" t="s">
        <v>13</v>
      </c>
      <c r="M110" s="17">
        <v>10.43</v>
      </c>
      <c r="N110" s="16">
        <v>0</v>
      </c>
      <c r="O110" s="16">
        <v>10.5</v>
      </c>
      <c r="P110" s="16">
        <v>13.1</v>
      </c>
    </row>
    <row r="111" spans="2:16" ht="13.8" customHeight="1">
      <c r="B111" s="9">
        <v>45733</v>
      </c>
      <c r="C111" s="2">
        <v>10</v>
      </c>
      <c r="D111" s="3">
        <v>200</v>
      </c>
      <c r="E111" s="3">
        <v>128800</v>
      </c>
      <c r="F111" s="3">
        <v>10</v>
      </c>
      <c r="G111" s="48">
        <f t="shared" si="14"/>
        <v>64</v>
      </c>
      <c r="H111" s="16">
        <f t="shared" si="27"/>
        <v>10.064000000000002</v>
      </c>
      <c r="I111" s="16">
        <f t="shared" si="27"/>
        <v>4.1899999999999995</v>
      </c>
      <c r="J111" s="16">
        <f t="shared" si="27"/>
        <v>3.8333333333333335</v>
      </c>
      <c r="K111" s="16">
        <f>MAX(P102:P111)</f>
        <v>14</v>
      </c>
      <c r="L111" s="15" t="s">
        <v>23</v>
      </c>
      <c r="M111" s="17">
        <v>10.35</v>
      </c>
      <c r="N111" s="16">
        <v>5.6</v>
      </c>
      <c r="O111" s="16">
        <v>0.5</v>
      </c>
      <c r="P111" s="16">
        <v>13.1</v>
      </c>
    </row>
    <row r="112" spans="2:16" ht="13.8" customHeight="1">
      <c r="B112" s="9">
        <v>45734</v>
      </c>
      <c r="C112" s="2">
        <v>10</v>
      </c>
      <c r="D112" s="3">
        <v>340</v>
      </c>
      <c r="E112" s="3">
        <v>212500</v>
      </c>
      <c r="F112" s="3">
        <v>10</v>
      </c>
      <c r="G112" s="48">
        <f t="shared" si="14"/>
        <v>63</v>
      </c>
      <c r="H112" s="16">
        <f t="shared" si="27"/>
        <v>10.163999999999998</v>
      </c>
      <c r="I112" s="16">
        <f t="shared" si="27"/>
        <v>4.8100000000000005</v>
      </c>
      <c r="J112" s="16">
        <f t="shared" si="27"/>
        <v>4.5</v>
      </c>
      <c r="K112" s="16">
        <f>MAX(P103:P112)</f>
        <v>14</v>
      </c>
      <c r="L112" s="15" t="s">
        <v>59</v>
      </c>
      <c r="M112" s="17">
        <v>10.07</v>
      </c>
      <c r="N112" s="16">
        <v>9.1</v>
      </c>
      <c r="O112" s="16">
        <v>4</v>
      </c>
      <c r="P112" s="16">
        <v>11.5</v>
      </c>
    </row>
    <row r="113" spans="2:16" ht="15" customHeight="1" thickBot="1"/>
    <row r="114" spans="2:16" ht="15" customHeight="1">
      <c r="B114" s="63" t="s">
        <v>3</v>
      </c>
      <c r="C114" s="64"/>
      <c r="D114" s="64"/>
      <c r="E114" s="35">
        <v>3500</v>
      </c>
      <c r="F114" s="80" t="s">
        <v>92</v>
      </c>
      <c r="G114" s="81"/>
      <c r="H114" s="81"/>
      <c r="I114" s="81"/>
      <c r="J114" s="81"/>
      <c r="K114" s="81"/>
      <c r="L114" s="81"/>
      <c r="M114" s="81"/>
      <c r="N114" s="81"/>
      <c r="O114" s="81"/>
      <c r="P114" s="81"/>
    </row>
    <row r="115" spans="2:16" ht="15" customHeight="1">
      <c r="B115" s="65" t="s">
        <v>73</v>
      </c>
      <c r="C115" s="66"/>
      <c r="D115" s="66"/>
      <c r="E115" s="36">
        <f>AVERAGE(D124:D131)</f>
        <v>110.125</v>
      </c>
      <c r="F115" s="80"/>
      <c r="G115" s="81"/>
      <c r="H115" s="81"/>
      <c r="I115" s="81"/>
      <c r="J115" s="81"/>
      <c r="K115" s="81"/>
      <c r="L115" s="81"/>
      <c r="M115" s="81"/>
      <c r="N115" s="81"/>
      <c r="O115" s="81"/>
      <c r="P115" s="81"/>
    </row>
    <row r="116" spans="2:16" ht="15" customHeight="1">
      <c r="B116" s="67" t="s">
        <v>72</v>
      </c>
      <c r="C116" s="68"/>
      <c r="D116" s="69"/>
      <c r="E116" s="36">
        <f>COUNTA(B25:B112)</f>
        <v>88</v>
      </c>
      <c r="F116" s="80" t="s">
        <v>88</v>
      </c>
      <c r="G116" s="81"/>
      <c r="H116" s="81"/>
      <c r="I116" s="81"/>
      <c r="J116" s="81"/>
      <c r="K116" s="81"/>
      <c r="L116" s="81"/>
      <c r="M116" s="81"/>
      <c r="N116" s="81"/>
      <c r="O116" s="81"/>
      <c r="P116" s="81"/>
    </row>
    <row r="117" spans="2:16" ht="15" customHeight="1">
      <c r="B117" s="67" t="s">
        <v>4</v>
      </c>
      <c r="C117" s="68"/>
      <c r="D117" s="69"/>
      <c r="E117" s="43">
        <f>E114*E115*E116</f>
        <v>33918500</v>
      </c>
      <c r="F117" s="80"/>
      <c r="G117" s="81"/>
      <c r="H117" s="81"/>
      <c r="I117" s="81"/>
      <c r="J117" s="81"/>
      <c r="K117" s="81"/>
      <c r="L117" s="81"/>
      <c r="M117" s="81"/>
      <c r="N117" s="81"/>
      <c r="O117" s="81"/>
      <c r="P117" s="81"/>
    </row>
    <row r="118" spans="2:16" ht="15" customHeight="1">
      <c r="B118" s="70" t="s">
        <v>71</v>
      </c>
      <c r="C118" s="71"/>
      <c r="D118" s="72"/>
      <c r="E118" s="36">
        <f>SUM(E25:E112)</f>
        <v>26942100</v>
      </c>
    </row>
    <row r="119" spans="2:16" ht="15" customHeight="1">
      <c r="B119" s="59" t="s">
        <v>65</v>
      </c>
      <c r="C119" s="60"/>
      <c r="D119" s="61"/>
      <c r="E119" s="38">
        <f>E118/(E116*E114*E115)</f>
        <v>0.79431873461385383</v>
      </c>
    </row>
    <row r="120" spans="2:16" ht="15" customHeight="1">
      <c r="B120" s="59" t="s">
        <v>66</v>
      </c>
      <c r="C120" s="60"/>
      <c r="D120" s="61"/>
      <c r="E120" s="38">
        <f>1-E119</f>
        <v>0.20568126538614617</v>
      </c>
    </row>
    <row r="121" spans="2:16" ht="15" customHeight="1" thickBot="1">
      <c r="B121" s="56" t="s">
        <v>83</v>
      </c>
      <c r="C121" s="57"/>
      <c r="D121" s="58"/>
      <c r="E121" s="49">
        <f>1/E119</f>
        <v>1.2589404686345904</v>
      </c>
    </row>
    <row r="122" spans="2:16" ht="15" customHeight="1">
      <c r="B122" s="39"/>
      <c r="C122" s="39"/>
      <c r="D122" s="39"/>
      <c r="E122" s="39"/>
    </row>
    <row r="123" spans="2:16" ht="25.8" customHeight="1">
      <c r="B123" s="39"/>
      <c r="C123" s="40" t="s">
        <v>1</v>
      </c>
      <c r="D123" s="41" t="s">
        <v>67</v>
      </c>
      <c r="E123" s="39"/>
    </row>
    <row r="124" spans="2:16" ht="13.2" customHeight="1">
      <c r="B124" s="39"/>
      <c r="C124" s="42">
        <v>2</v>
      </c>
      <c r="D124" s="37">
        <f t="shared" ref="D124:D131" si="28">_xlfn.MAXIFS($G$25:$G$108,$C$25:$C$108,C124)</f>
        <v>90</v>
      </c>
      <c r="E124" s="39"/>
    </row>
    <row r="125" spans="2:16" ht="13.2" customHeight="1">
      <c r="B125" s="39"/>
      <c r="C125" s="42">
        <v>3</v>
      </c>
      <c r="D125" s="37">
        <f t="shared" si="28"/>
        <v>130</v>
      </c>
      <c r="E125" s="39"/>
    </row>
    <row r="126" spans="2:16" ht="13.2" customHeight="1">
      <c r="B126" s="39"/>
      <c r="C126" s="42">
        <v>4</v>
      </c>
      <c r="D126" s="37">
        <f t="shared" si="28"/>
        <v>110</v>
      </c>
      <c r="E126" s="39"/>
    </row>
    <row r="127" spans="2:16" ht="13.2" customHeight="1">
      <c r="B127" s="39"/>
      <c r="C127" s="42">
        <v>5</v>
      </c>
      <c r="D127" s="37">
        <f t="shared" si="28"/>
        <v>129</v>
      </c>
      <c r="E127" s="39"/>
    </row>
    <row r="128" spans="2:16" ht="13.2" customHeight="1">
      <c r="B128" s="39"/>
      <c r="C128" s="42">
        <v>6</v>
      </c>
      <c r="D128" s="37">
        <f t="shared" si="28"/>
        <v>116</v>
      </c>
      <c r="E128" s="39"/>
    </row>
    <row r="129" spans="2:5" ht="13.2" customHeight="1">
      <c r="B129" s="39"/>
      <c r="C129" s="42">
        <v>7</v>
      </c>
      <c r="D129" s="37">
        <f t="shared" si="28"/>
        <v>117</v>
      </c>
      <c r="E129" s="39"/>
    </row>
    <row r="130" spans="2:5" ht="13.2" customHeight="1">
      <c r="B130" s="39"/>
      <c r="C130" s="42">
        <v>8</v>
      </c>
      <c r="D130" s="37">
        <f t="shared" si="28"/>
        <v>110</v>
      </c>
      <c r="E130" s="39"/>
    </row>
    <row r="131" spans="2:5" ht="13.2" customHeight="1">
      <c r="B131" s="39"/>
      <c r="C131" s="42">
        <v>9</v>
      </c>
      <c r="D131" s="37">
        <f t="shared" si="28"/>
        <v>79</v>
      </c>
      <c r="E131" s="39"/>
    </row>
    <row r="132" spans="2:5" ht="12" customHeight="1">
      <c r="B132" s="39"/>
      <c r="C132" s="39"/>
      <c r="D132" s="39"/>
      <c r="E132" s="39"/>
    </row>
  </sheetData>
  <mergeCells count="24">
    <mergeCell ref="H5:K5"/>
    <mergeCell ref="F114:P115"/>
    <mergeCell ref="F116:P117"/>
    <mergeCell ref="P6:P7"/>
    <mergeCell ref="L5:P5"/>
    <mergeCell ref="L6:L7"/>
    <mergeCell ref="M6:M7"/>
    <mergeCell ref="N6:N7"/>
    <mergeCell ref="O6:O7"/>
    <mergeCell ref="K6:K7"/>
    <mergeCell ref="H6:H7"/>
    <mergeCell ref="I6:I7"/>
    <mergeCell ref="J6:J7"/>
    <mergeCell ref="B121:D121"/>
    <mergeCell ref="B119:D119"/>
    <mergeCell ref="B120:D120"/>
    <mergeCell ref="B5:G5"/>
    <mergeCell ref="B114:D114"/>
    <mergeCell ref="B115:D115"/>
    <mergeCell ref="B116:D116"/>
    <mergeCell ref="B117:D117"/>
    <mergeCell ref="B118:D118"/>
    <mergeCell ref="B6:B7"/>
    <mergeCell ref="C6:C7"/>
  </mergeCells>
  <phoneticPr fontId="1"/>
  <printOptions horizontalCentered="1"/>
  <pageMargins left="0.43307086614173229" right="0.43307086614173229" top="0.74803149606299213" bottom="0.74803149606299213" header="0.31496062992125984" footer="0.31496062992125984"/>
  <pageSetup paperSize="9" scale="83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生長量</vt:lpstr>
      <vt:lpstr>生長量!Print_Area</vt:lpstr>
      <vt:lpstr>生長量!Print_Titles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望月　松寿</dc:creator>
  <cp:lastModifiedBy>山辺　健一</cp:lastModifiedBy>
  <cp:lastPrinted>2025-10-28T12:09:52Z</cp:lastPrinted>
  <dcterms:created xsi:type="dcterms:W3CDTF">2025-01-14T00:31:11Z</dcterms:created>
  <dcterms:modified xsi:type="dcterms:W3CDTF">2025-10-29T05:25:53Z</dcterms:modified>
</cp:coreProperties>
</file>