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KK20\p119685\2025\1325000023-001\04検討\05_Jブルークレジット申請\申請用ファイル\"/>
    </mc:Choice>
  </mc:AlternateContent>
  <xr:revisionPtr revIDLastSave="0" documentId="8_{CCCE559F-7E59-43F9-A9D5-C74BBA92AAE8}" xr6:coauthVersionLast="47" xr6:coauthVersionMax="47" xr10:uidLastSave="{00000000-0000-0000-0000-000000000000}"/>
  <bookViews>
    <workbookView xWindow="-120" yWindow="-120" windowWidth="29040" windowHeight="15720" xr2:uid="{2DF9A655-11D1-4676-B87E-176960DA2540}"/>
  </bookViews>
  <sheets>
    <sheet name="干潟におけるCO2吸収量算定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1" l="1"/>
  <c r="L9" i="1"/>
  <c r="O5" i="1"/>
  <c r="O4" i="1"/>
  <c r="I4" i="1"/>
  <c r="R5" i="1"/>
  <c r="R6" i="1"/>
  <c r="R7" i="1"/>
  <c r="R8" i="1"/>
  <c r="R4" i="1"/>
  <c r="Q5" i="1"/>
  <c r="Q6" i="1"/>
  <c r="Q7" i="1"/>
  <c r="Q8" i="1"/>
  <c r="Q4" i="1"/>
  <c r="P5" i="1"/>
  <c r="P6" i="1"/>
  <c r="P7" i="1"/>
  <c r="P8" i="1"/>
  <c r="P4" i="1"/>
  <c r="K4" i="1"/>
  <c r="F9" i="1" l="1"/>
  <c r="K5" i="1"/>
  <c r="K6" i="1"/>
  <c r="K7" i="1"/>
  <c r="K8" i="1"/>
  <c r="J8" i="1" l="1"/>
  <c r="L8" i="1"/>
  <c r="I8" i="1"/>
  <c r="O8" i="1" s="1"/>
  <c r="J7" i="1"/>
  <c r="L7" i="1"/>
  <c r="I7" i="1"/>
  <c r="O7" i="1" s="1"/>
  <c r="J6" i="1"/>
  <c r="L6" i="1"/>
  <c r="I6" i="1"/>
  <c r="J5" i="1"/>
  <c r="L5" i="1"/>
  <c r="I5" i="1"/>
  <c r="J4" i="1"/>
  <c r="L4" i="1"/>
  <c r="O6" i="1"/>
</calcChain>
</file>

<file path=xl/sharedStrings.xml><?xml version="1.0" encoding="utf-8"?>
<sst xmlns="http://schemas.openxmlformats.org/spreadsheetml/2006/main" count="36" uniqueCount="22">
  <si>
    <t>干潟面積（ha）</t>
    <rPh sb="0" eb="2">
      <t>ヒガタ</t>
    </rPh>
    <rPh sb="2" eb="4">
      <t>メンセキ</t>
    </rPh>
    <phoneticPr fontId="1"/>
  </si>
  <si>
    <t>CO2吸収係数（t-CO2/ha/y）</t>
    <rPh sb="3" eb="5">
      <t>キュウシュウ</t>
    </rPh>
    <rPh sb="5" eb="7">
      <t>ケイスウ</t>
    </rPh>
    <phoneticPr fontId="1"/>
  </si>
  <si>
    <t>CO2吸収量（t-CO2/y）</t>
    <rPh sb="3" eb="5">
      <t>キュウシュウ</t>
    </rPh>
    <rPh sb="5" eb="6">
      <t>リョウ</t>
    </rPh>
    <phoneticPr fontId="1"/>
  </si>
  <si>
    <t>高尾干潟</t>
    <rPh sb="0" eb="4">
      <t>タカオヒガタ</t>
    </rPh>
    <phoneticPr fontId="1"/>
  </si>
  <si>
    <t>海老干潟</t>
    <rPh sb="0" eb="2">
      <t>エビ</t>
    </rPh>
    <rPh sb="2" eb="4">
      <t>ヒガタ</t>
    </rPh>
    <phoneticPr fontId="1"/>
  </si>
  <si>
    <t>灘干潟</t>
    <rPh sb="0" eb="1">
      <t>ナダ</t>
    </rPh>
    <rPh sb="1" eb="3">
      <t>ヒガタ</t>
    </rPh>
    <phoneticPr fontId="1"/>
  </si>
  <si>
    <t>百島干潟</t>
    <rPh sb="0" eb="2">
      <t>モモシマ</t>
    </rPh>
    <rPh sb="2" eb="4">
      <t>ヒガタ</t>
    </rPh>
    <phoneticPr fontId="1"/>
  </si>
  <si>
    <t>0.4-0.5m</t>
    <phoneticPr fontId="1"/>
  </si>
  <si>
    <t>0.4-0.5</t>
    <phoneticPr fontId="3"/>
  </si>
  <si>
    <t>0.5-1.0m</t>
  </si>
  <si>
    <t>0.5-1.0</t>
    <phoneticPr fontId="3"/>
  </si>
  <si>
    <t>1.0-1.5m</t>
  </si>
  <si>
    <t>1.0-1.5</t>
    <phoneticPr fontId="3"/>
  </si>
  <si>
    <t>1.5-2.0m</t>
  </si>
  <si>
    <t>1.5-2.0</t>
    <phoneticPr fontId="3"/>
  </si>
  <si>
    <t>2.0-2.5m</t>
  </si>
  <si>
    <t>2.0-2.5</t>
    <phoneticPr fontId="3"/>
  </si>
  <si>
    <t>計</t>
    <rPh sb="0" eb="1">
      <t>ケイ</t>
    </rPh>
    <phoneticPr fontId="1"/>
  </si>
  <si>
    <t>平均</t>
    <rPh sb="0" eb="2">
      <t>ヘイキン</t>
    </rPh>
    <phoneticPr fontId="1"/>
  </si>
  <si>
    <t>2025年度　干潟面積</t>
    <rPh sb="4" eb="6">
      <t>ネンド</t>
    </rPh>
    <rPh sb="7" eb="11">
      <t>ヒガタメンセキ</t>
    </rPh>
    <phoneticPr fontId="1"/>
  </si>
  <si>
    <t>2025年度　CO2吸収係数</t>
    <rPh sb="4" eb="6">
      <t>ネンド</t>
    </rPh>
    <rPh sb="10" eb="14">
      <t>キュウシュウケイスウ</t>
    </rPh>
    <phoneticPr fontId="1"/>
  </si>
  <si>
    <t>2025年度　CO2吸収量</t>
    <rPh sb="4" eb="6">
      <t>ネンド</t>
    </rPh>
    <rPh sb="10" eb="13">
      <t>キュウシュウリョウ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</si>
</sst>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_ "/>
    <numFmt numFmtId="178" formatCode="0.00_ "/>
    <numFmt numFmtId="179" formatCode="0.0"/>
    <numFmt numFmtId="180" formatCode="0.00_);[Red]\(0.00\)"/>
  </numFmts>
  <fonts count="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0" xfId="0" applyNumberFormat="1">
      <alignment vertical="center"/>
    </xf>
    <xf numFmtId="0" fontId="2" fillId="0" borderId="1" xfId="1" applyBorder="1" applyAlignment="1">
      <alignment horizontal="center"/>
    </xf>
    <xf numFmtId="2" fontId="2" fillId="0" borderId="1" xfId="1" applyNumberFormat="1" applyBorder="1" applyAlignment="1">
      <alignment horizontal="center"/>
    </xf>
    <xf numFmtId="0" fontId="2" fillId="2" borderId="1" xfId="1" applyFill="1" applyBorder="1" applyAlignment="1">
      <alignment horizontal="center"/>
    </xf>
    <xf numFmtId="178" fontId="0" fillId="3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0" fontId="2" fillId="0" borderId="0" xfId="1"/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80" fontId="0" fillId="0" borderId="1" xfId="0" applyNumberFormat="1" applyBorder="1">
      <alignment vertical="center"/>
    </xf>
    <xf numFmtId="180" fontId="0" fillId="0" borderId="0" xfId="0" applyNumberFormat="1">
      <alignment vertical="center"/>
    </xf>
    <xf numFmtId="180" fontId="0" fillId="3" borderId="1" xfId="0" applyNumberForma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標準" xfId="0" builtinId="0"/>
    <cellStyle name="標準 2" xfId="1" xr:uid="{D7B89870-E919-4231-8379-0CF0BB4F13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KK20\p119685\2025\1325000023-001\04&#26908;&#35342;\04_CO2&#35299;&#26512;\CO2&#21560;&#21454;&#37327;_&#20104;&#28204;&#12514;&#12487;&#12523;&#65288;&#23614;&#36947;&#24178;&#28511;&#65289;R7d.xlsx" TargetMode="External"/><Relationship Id="rId1" Type="http://schemas.openxmlformats.org/officeDocument/2006/relationships/externalLinkPath" Target="/2025/1325000023-001/04&#26908;&#35342;/04_CO2&#35299;&#26512;/CO2&#21560;&#21454;&#37327;_&#20104;&#28204;&#12514;&#12487;&#12523;&#65288;&#23614;&#36947;&#24178;&#28511;&#65289;R7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推定結果"/>
      <sheetName val="推定モデル"/>
    </sheetNames>
    <sheetDataSet>
      <sheetData sheetId="0">
        <row r="3">
          <cell r="Q3">
            <v>-0.26510658894945166</v>
          </cell>
          <cell r="R3">
            <v>-1.8261024522701785E-2</v>
          </cell>
          <cell r="S3">
            <v>-0.16117161445397804</v>
          </cell>
          <cell r="T3">
            <v>-0.1221959990181755</v>
          </cell>
        </row>
        <row r="4">
          <cell r="Q4">
            <v>-0.75963725302937235</v>
          </cell>
          <cell r="R4">
            <v>-0.70926635195996535</v>
          </cell>
          <cell r="S4">
            <v>-1.3164354419813606</v>
          </cell>
          <cell r="T4">
            <v>-0.24987067119993012</v>
          </cell>
        </row>
        <row r="5">
          <cell r="Q5">
            <v>-2.1447287824396715</v>
          </cell>
          <cell r="R5">
            <v>-1.961932826366525</v>
          </cell>
          <cell r="S5">
            <v>-4.5444293191592067</v>
          </cell>
          <cell r="T5">
            <v>-1.2458913885850615</v>
          </cell>
        </row>
        <row r="6">
          <cell r="Q6">
            <v>-4.060603231737538</v>
          </cell>
          <cell r="R6">
            <v>-1.9735580419180871</v>
          </cell>
          <cell r="S6">
            <v>-5.6989383128738211</v>
          </cell>
          <cell r="T6">
            <v>-2.6081785587537945</v>
          </cell>
        </row>
        <row r="7">
          <cell r="Q7">
            <v>-5.0859168157050254</v>
          </cell>
          <cell r="R7">
            <v>-1.4235221105003535</v>
          </cell>
          <cell r="S7">
            <v>-4.7807172569379732</v>
          </cell>
          <cell r="T7">
            <v>-3.1021196837191507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20EFF-2A59-483F-83AD-93711A32E6FC}">
  <dimension ref="B1:R11"/>
  <sheetViews>
    <sheetView tabSelected="1" workbookViewId="0">
      <selection activeCell="N2" sqref="N2:N3"/>
    </sheetView>
  </sheetViews>
  <sheetFormatPr defaultRowHeight="13.5" x14ac:dyDescent="0.15"/>
  <cols>
    <col min="6" max="6" width="9" customWidth="1"/>
    <col min="18" max="18" width="9" customWidth="1"/>
  </cols>
  <sheetData>
    <row r="1" spans="2:18" ht="22.5" customHeight="1" x14ac:dyDescent="0.15">
      <c r="B1" t="s">
        <v>19</v>
      </c>
      <c r="H1" t="s">
        <v>20</v>
      </c>
      <c r="N1" t="s">
        <v>21</v>
      </c>
    </row>
    <row r="2" spans="2:18" x14ac:dyDescent="0.15">
      <c r="B2" s="18"/>
      <c r="C2" s="18" t="s">
        <v>0</v>
      </c>
      <c r="D2" s="18"/>
      <c r="E2" s="18"/>
      <c r="F2" s="18"/>
      <c r="H2" s="19"/>
      <c r="I2" s="18" t="s">
        <v>1</v>
      </c>
      <c r="J2" s="18"/>
      <c r="K2" s="18"/>
      <c r="L2" s="18"/>
      <c r="N2" s="19"/>
      <c r="O2" s="15" t="s">
        <v>2</v>
      </c>
      <c r="P2" s="16"/>
      <c r="Q2" s="16"/>
      <c r="R2" s="17"/>
    </row>
    <row r="3" spans="2:18" x14ac:dyDescent="0.15">
      <c r="B3" s="18"/>
      <c r="C3" s="11" t="s">
        <v>3</v>
      </c>
      <c r="D3" s="11" t="s">
        <v>6</v>
      </c>
      <c r="E3" s="11" t="s">
        <v>4</v>
      </c>
      <c r="F3" s="11" t="s">
        <v>5</v>
      </c>
      <c r="H3" s="20"/>
      <c r="I3" s="11" t="s">
        <v>3</v>
      </c>
      <c r="J3" s="11" t="s">
        <v>6</v>
      </c>
      <c r="K3" s="11" t="s">
        <v>4</v>
      </c>
      <c r="L3" s="11" t="s">
        <v>5</v>
      </c>
      <c r="N3" s="20"/>
      <c r="O3" s="11" t="s">
        <v>3</v>
      </c>
      <c r="P3" s="11" t="s">
        <v>6</v>
      </c>
      <c r="Q3" s="11" t="s">
        <v>4</v>
      </c>
      <c r="R3" s="11" t="s">
        <v>5</v>
      </c>
    </row>
    <row r="4" spans="2:18" ht="18.75" x14ac:dyDescent="0.4">
      <c r="B4" s="1" t="s">
        <v>7</v>
      </c>
      <c r="C4" s="12">
        <v>0.54622556982837434</v>
      </c>
      <c r="D4" s="12">
        <v>1.5363949242934853</v>
      </c>
      <c r="E4" s="12">
        <v>0.3180477190363441</v>
      </c>
      <c r="F4" s="12">
        <v>0.1909488662459444</v>
      </c>
      <c r="G4" s="3"/>
      <c r="H4" s="4" t="s">
        <v>8</v>
      </c>
      <c r="I4" s="5">
        <f>[1]推定結果!Q3*-1</f>
        <v>0.26510658894945166</v>
      </c>
      <c r="J4" s="5">
        <f>[1]推定結果!T3*-1</f>
        <v>0.1221959990181755</v>
      </c>
      <c r="K4" s="5">
        <f>[1]推定結果!R3*-1</f>
        <v>1.8261024522701785E-2</v>
      </c>
      <c r="L4" s="5">
        <f>[1]推定結果!S3*-1</f>
        <v>0.16117161445397804</v>
      </c>
      <c r="N4" s="1" t="s">
        <v>7</v>
      </c>
      <c r="O4" s="2">
        <f>I4*C4</f>
        <v>0.14480799761417085</v>
      </c>
      <c r="P4" s="2">
        <f>J4*D4</f>
        <v>0.18774131266049657</v>
      </c>
      <c r="Q4" s="2">
        <f>K4*E4</f>
        <v>5.8078771967120472E-3</v>
      </c>
      <c r="R4" s="2">
        <f>L4*F4</f>
        <v>3.0775537051015572E-2</v>
      </c>
    </row>
    <row r="5" spans="2:18" ht="18.75" x14ac:dyDescent="0.4">
      <c r="B5" s="1" t="s">
        <v>9</v>
      </c>
      <c r="C5" s="12">
        <v>3.6647852973846455</v>
      </c>
      <c r="D5" s="12">
        <v>7.7631553324492604</v>
      </c>
      <c r="E5" s="12">
        <v>2.0005224184388233</v>
      </c>
      <c r="F5" s="12">
        <v>0.947537145944778</v>
      </c>
      <c r="G5" s="3"/>
      <c r="H5" s="6" t="s">
        <v>10</v>
      </c>
      <c r="I5" s="5">
        <f>[1]推定結果!Q4*-1</f>
        <v>0.75963725302937235</v>
      </c>
      <c r="J5" s="5">
        <f>[1]推定結果!T4*-1</f>
        <v>0.24987067119993012</v>
      </c>
      <c r="K5" s="5">
        <f>[1]推定結果!R4*-1</f>
        <v>0.70926635195996535</v>
      </c>
      <c r="L5" s="5">
        <f>[1]推定結果!S4*-1</f>
        <v>1.3164354419813606</v>
      </c>
      <c r="N5" s="1" t="s">
        <v>9</v>
      </c>
      <c r="O5" s="2">
        <f>I5*C5</f>
        <v>2.7839074362477034</v>
      </c>
      <c r="P5" s="2">
        <f t="shared" ref="P5:P8" si="0">J5*D5</f>
        <v>1.9397848335484134</v>
      </c>
      <c r="Q5" s="2">
        <f t="shared" ref="Q5:Q8" si="1">K5*E5</f>
        <v>1.4189032377402315</v>
      </c>
      <c r="R5" s="2">
        <f t="shared" ref="R5:R8" si="2">L5*F5</f>
        <v>1.2473714815155708</v>
      </c>
    </row>
    <row r="6" spans="2:18" ht="18.75" x14ac:dyDescent="0.4">
      <c r="B6" s="1" t="s">
        <v>11</v>
      </c>
      <c r="C6" s="12">
        <v>3.3850708071866271</v>
      </c>
      <c r="D6" s="12">
        <v>2.5189413093209092</v>
      </c>
      <c r="E6" s="12">
        <v>2.5302904181180388</v>
      </c>
      <c r="F6" s="12">
        <v>0.19539557944991487</v>
      </c>
      <c r="G6" s="3"/>
      <c r="H6" s="6" t="s">
        <v>12</v>
      </c>
      <c r="I6" s="5">
        <f>[1]推定結果!Q5*-1</f>
        <v>2.1447287824396715</v>
      </c>
      <c r="J6" s="5">
        <f>[1]推定結果!T5*-1</f>
        <v>1.2458913885850615</v>
      </c>
      <c r="K6" s="5">
        <f>[1]推定結果!R5*-1</f>
        <v>1.961932826366525</v>
      </c>
      <c r="L6" s="5">
        <f>[1]推定結果!S5*-1</f>
        <v>4.5444293191592067</v>
      </c>
      <c r="N6" s="1" t="s">
        <v>11</v>
      </c>
      <c r="O6" s="2">
        <f t="shared" ref="O6:O8" si="3">I6*C6</f>
        <v>7.2600587907694507</v>
      </c>
      <c r="P6" s="2">
        <f t="shared" si="0"/>
        <v>3.1383272856341007</v>
      </c>
      <c r="Q6" s="2">
        <f t="shared" si="1"/>
        <v>4.9642598315464603</v>
      </c>
      <c r="R6" s="2">
        <f t="shared" si="2"/>
        <v>0.88796140008629532</v>
      </c>
    </row>
    <row r="7" spans="2:18" ht="18.75" x14ac:dyDescent="0.4">
      <c r="B7" s="1" t="s">
        <v>13</v>
      </c>
      <c r="C7" s="12">
        <v>0.85643897567676908</v>
      </c>
      <c r="D7" s="12">
        <v>0.91592012967852132</v>
      </c>
      <c r="E7" s="12">
        <v>1.5215219623240797</v>
      </c>
      <c r="F7" s="12">
        <v>0.1346175798973252</v>
      </c>
      <c r="G7" s="3"/>
      <c r="H7" s="6" t="s">
        <v>14</v>
      </c>
      <c r="I7" s="5">
        <f>[1]推定結果!Q6*-1</f>
        <v>4.060603231737538</v>
      </c>
      <c r="J7" s="5">
        <f>[1]推定結果!T6*-1</f>
        <v>2.6081785587537945</v>
      </c>
      <c r="K7" s="5">
        <f>[1]推定結果!R6*-1</f>
        <v>1.9735580419180871</v>
      </c>
      <c r="L7" s="5">
        <f>[1]推定結果!S6*-1</f>
        <v>5.6989383128738211</v>
      </c>
      <c r="N7" s="1" t="s">
        <v>13</v>
      </c>
      <c r="O7" s="2">
        <f t="shared" si="3"/>
        <v>3.4776588724190751</v>
      </c>
      <c r="P7" s="2">
        <f t="shared" si="0"/>
        <v>2.3888832437585141</v>
      </c>
      <c r="Q7" s="2">
        <f t="shared" si="1"/>
        <v>3.0028119046996764</v>
      </c>
      <c r="R7" s="2">
        <f t="shared" si="2"/>
        <v>0.76717728366321936</v>
      </c>
    </row>
    <row r="8" spans="2:18" ht="18.75" x14ac:dyDescent="0.4">
      <c r="B8" s="1" t="s">
        <v>15</v>
      </c>
      <c r="C8" s="12">
        <v>0.38760530691566775</v>
      </c>
      <c r="D8" s="12">
        <v>0.56972549102962677</v>
      </c>
      <c r="E8" s="12">
        <v>0.48283930615337328</v>
      </c>
      <c r="F8" s="12">
        <v>0.12151491411581622</v>
      </c>
      <c r="G8" s="3"/>
      <c r="H8" s="6" t="s">
        <v>16</v>
      </c>
      <c r="I8" s="5">
        <f>[1]推定結果!Q7*-1</f>
        <v>5.0859168157050254</v>
      </c>
      <c r="J8" s="5">
        <f>[1]推定結果!T7*-1</f>
        <v>3.1021196837191507</v>
      </c>
      <c r="K8" s="5">
        <f>[1]推定結果!R7*-1</f>
        <v>1.4235221105003535</v>
      </c>
      <c r="L8" s="5">
        <f>[1]推定結果!S7*-1</f>
        <v>4.7807172569379732</v>
      </c>
      <c r="N8" s="1" t="s">
        <v>15</v>
      </c>
      <c r="O8" s="2">
        <f t="shared" si="3"/>
        <v>1.9713283482989019</v>
      </c>
      <c r="P8" s="2">
        <f t="shared" si="0"/>
        <v>1.7673566600395636</v>
      </c>
      <c r="Q8" s="2">
        <f t="shared" si="1"/>
        <v>0.68733242812797624</v>
      </c>
      <c r="R8" s="2">
        <f t="shared" si="2"/>
        <v>0.58092844688881828</v>
      </c>
    </row>
    <row r="9" spans="2:18" ht="21.75" customHeight="1" x14ac:dyDescent="0.15">
      <c r="C9" s="13"/>
      <c r="D9" s="13"/>
      <c r="E9" s="12" t="s">
        <v>17</v>
      </c>
      <c r="F9" s="14">
        <f>ROUNDDOWN(SUM(C4:F8),2)</f>
        <v>30.58</v>
      </c>
      <c r="K9" s="1" t="s">
        <v>18</v>
      </c>
      <c r="L9" s="7">
        <f>ROUNDDOWN(SUM(O4:R8)/F9,2)</f>
        <v>1.26</v>
      </c>
      <c r="Q9" s="1" t="s">
        <v>17</v>
      </c>
      <c r="R9" s="8">
        <f>ROUNDDOWN(F9*L9,3)</f>
        <v>38.53</v>
      </c>
    </row>
    <row r="11" spans="2:18" ht="18.75" x14ac:dyDescent="0.4">
      <c r="I11" s="9"/>
      <c r="R11" s="10"/>
    </row>
  </sheetData>
  <mergeCells count="6">
    <mergeCell ref="O2:R2"/>
    <mergeCell ref="B2:B3"/>
    <mergeCell ref="C2:F2"/>
    <mergeCell ref="H2:H3"/>
    <mergeCell ref="I2:L2"/>
    <mergeCell ref="N2:N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干潟におけるCO2吸収量算定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大西 晃輝</dc:creator>
  <cp:lastModifiedBy>大嶋 陸生</cp:lastModifiedBy>
  <dcterms:created xsi:type="dcterms:W3CDTF">2024-12-04T12:24:02Z</dcterms:created>
  <dcterms:modified xsi:type="dcterms:W3CDTF">2025-10-23T06:06:52Z</dcterms:modified>
</cp:coreProperties>
</file>